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theme/themeOverride2.xml" ContentType="application/vnd.openxmlformats-officedocument.themeOverrid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theme/themeOverride3.xml" ContentType="application/vnd.openxmlformats-officedocument.themeOverrid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theme/themeOverride4.xml" ContentType="application/vnd.openxmlformats-officedocument.themeOverrid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theme/themeOverride5.xml" ContentType="application/vnd.openxmlformats-officedocument.themeOverrid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theme/themeOverride6.xml" ContentType="application/vnd.openxmlformats-officedocument.themeOverrid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01"/>
  <workbookPr codeName="EstaPasta_de_trabalho" defaultThemeVersion="124226"/>
  <mc:AlternateContent xmlns:mc="http://schemas.openxmlformats.org/markup-compatibility/2006">
    <mc:Choice Requires="x15">
      <x15ac:absPath xmlns:x15ac="http://schemas.microsoft.com/office/spreadsheetml/2010/11/ac" url="C:\Users\lnjai\Dropbox (luz lab)\LUZ\Produtos\LUZ Espanhol\1. Estrategia\Fuerzas de Porter\"/>
    </mc:Choice>
  </mc:AlternateContent>
  <xr:revisionPtr revIDLastSave="0" documentId="13_ncr:1_{31A4F5CC-6CE9-4F1F-8061-941CA0D110C9}" xr6:coauthVersionLast="38" xr6:coauthVersionMax="38" xr10:uidLastSave="{00000000-0000-0000-0000-000000000000}"/>
  <bookViews>
    <workbookView xWindow="0" yWindow="0" windowWidth="22500" windowHeight="10785" tabRatio="441" xr2:uid="{00000000-000D-0000-FFFF-FFFF00000000}"/>
  </bookViews>
  <sheets>
    <sheet name="Ini" sheetId="2" r:id="rId1"/>
    <sheet name="Pri" sheetId="3" r:id="rId2"/>
    <sheet name="Sec" sheetId="4" r:id="rId3"/>
    <sheet name="Gra" sheetId="5" r:id="rId4"/>
    <sheet name="Ale" sheetId="6" r:id="rId5"/>
    <sheet name="Rel" sheetId="7" r:id="rId6"/>
    <sheet name="Duv" sheetId="8" r:id="rId7"/>
    <sheet name="Sugestões" sheetId="9" r:id="rId8"/>
    <sheet name="Sobre a LUZ" sheetId="10" r:id="rId9"/>
  </sheets>
  <definedNames>
    <definedName name="_xlnm.Print_Area" localSheetId="5">Rel!$C$8:$N$146</definedName>
    <definedName name="Despesas_com_Marketing">#REF!</definedName>
    <definedName name="Despesas_com_Produtos">#REF!</definedName>
    <definedName name="Despesas_com_RH">#REF!</definedName>
    <definedName name="Despesas_com_Serviços">#REF!</definedName>
    <definedName name="Despesas_Não_Operacionais">#REF!</definedName>
    <definedName name="Despesas_Operacionais">#REF!</definedName>
    <definedName name="Impostos">#REF!</definedName>
    <definedName name="Investimentos">#REF!</definedName>
    <definedName name="Receitas_com_Produtos">#REF!</definedName>
    <definedName name="Receitas_Com_Serviços">#REF!</definedName>
    <definedName name="Receitas_Não_Operacionais">#REF!</definedName>
  </definedNames>
  <calcPr calcId="181029" concurrentCalc="0"/>
</workbook>
</file>

<file path=xl/calcChain.xml><?xml version="1.0" encoding="utf-8"?>
<calcChain xmlns="http://schemas.openxmlformats.org/spreadsheetml/2006/main">
  <c r="P46" i="4" l="1"/>
  <c r="O46" i="4"/>
  <c r="P45" i="4"/>
  <c r="O45" i="4"/>
  <c r="P44" i="4"/>
  <c r="O44" i="4"/>
  <c r="P43" i="4"/>
  <c r="O43" i="4"/>
  <c r="P42" i="4"/>
  <c r="O42" i="4"/>
  <c r="P41" i="4"/>
  <c r="O41" i="4"/>
  <c r="P38" i="4"/>
  <c r="O38" i="4"/>
  <c r="P37" i="4"/>
  <c r="O37" i="4"/>
  <c r="P36" i="4"/>
  <c r="O36" i="4"/>
  <c r="P35" i="4"/>
  <c r="O35" i="4"/>
  <c r="P34" i="4"/>
  <c r="O34" i="4"/>
  <c r="P33" i="4"/>
  <c r="O33" i="4"/>
  <c r="P30" i="4"/>
  <c r="O30" i="4"/>
  <c r="P29" i="4"/>
  <c r="O29" i="4"/>
  <c r="P28" i="4"/>
  <c r="O28" i="4"/>
  <c r="P27" i="4"/>
  <c r="O27" i="4"/>
  <c r="P26" i="4"/>
  <c r="O26" i="4"/>
  <c r="P25" i="4"/>
  <c r="O25" i="4"/>
  <c r="P22" i="4"/>
  <c r="O22" i="4"/>
  <c r="P21" i="4"/>
  <c r="O21" i="4"/>
  <c r="P20" i="4"/>
  <c r="O20" i="4"/>
  <c r="P19" i="4"/>
  <c r="O19" i="4"/>
  <c r="P18" i="4"/>
  <c r="O18" i="4"/>
  <c r="P17" i="4"/>
  <c r="O17" i="4"/>
  <c r="P14" i="4"/>
  <c r="O14" i="4"/>
  <c r="P13" i="4"/>
  <c r="O13" i="4"/>
  <c r="P12" i="4"/>
  <c r="O12" i="4"/>
  <c r="P11" i="4"/>
  <c r="O11" i="4"/>
  <c r="P10" i="4"/>
  <c r="O10" i="4"/>
  <c r="P9" i="4"/>
  <c r="O9" i="4"/>
  <c r="O41" i="3"/>
  <c r="P41" i="3"/>
  <c r="O42" i="3"/>
  <c r="P42" i="3"/>
  <c r="O43" i="3"/>
  <c r="P43" i="3"/>
  <c r="O44" i="3"/>
  <c r="P44" i="3"/>
  <c r="O45" i="3"/>
  <c r="P45" i="3"/>
  <c r="O46" i="3"/>
  <c r="P46" i="3"/>
  <c r="P38" i="3"/>
  <c r="O38" i="3"/>
  <c r="P37" i="3"/>
  <c r="O37" i="3"/>
  <c r="P36" i="3"/>
  <c r="O36" i="3"/>
  <c r="P35" i="3"/>
  <c r="O35" i="3"/>
  <c r="P34" i="3"/>
  <c r="O34" i="3"/>
  <c r="P33" i="3"/>
  <c r="O33" i="3"/>
  <c r="P30" i="3"/>
  <c r="O30" i="3"/>
  <c r="P29" i="3"/>
  <c r="O29" i="3"/>
  <c r="P28" i="3"/>
  <c r="O28" i="3"/>
  <c r="P27" i="3"/>
  <c r="O27" i="3"/>
  <c r="P26" i="3"/>
  <c r="O26" i="3"/>
  <c r="P25" i="3"/>
  <c r="O25" i="3"/>
  <c r="P22" i="3"/>
  <c r="O22" i="3"/>
  <c r="P21" i="3"/>
  <c r="O21" i="3"/>
  <c r="P20" i="3"/>
  <c r="O20" i="3"/>
  <c r="P19" i="3"/>
  <c r="O19" i="3"/>
  <c r="P18" i="3"/>
  <c r="O18" i="3"/>
  <c r="P17" i="3"/>
  <c r="O17" i="3"/>
  <c r="P10" i="3"/>
  <c r="P11" i="3"/>
  <c r="P12" i="3"/>
  <c r="P13" i="3"/>
  <c r="P14" i="3"/>
  <c r="P9" i="3"/>
  <c r="O10" i="3"/>
  <c r="O11" i="3"/>
  <c r="O12" i="3"/>
  <c r="O13" i="3"/>
  <c r="O14" i="3"/>
  <c r="O9" i="3"/>
  <c r="G6" i="5"/>
  <c r="D6" i="5"/>
  <c r="F7" i="6"/>
  <c r="C7" i="6"/>
  <c r="D51" i="7"/>
  <c r="Y7" i="7"/>
  <c r="Y6" i="7"/>
  <c r="C10" i="8"/>
  <c r="G36" i="7"/>
  <c r="G30" i="7"/>
  <c r="G38" i="7"/>
  <c r="D38" i="7"/>
  <c r="G32" i="7"/>
  <c r="D34" i="7"/>
  <c r="D50" i="7"/>
  <c r="G35" i="7"/>
  <c r="D33" i="7"/>
  <c r="D52" i="7"/>
  <c r="G34" i="7"/>
  <c r="D36" i="7"/>
  <c r="D32" i="7"/>
  <c r="D49" i="7"/>
  <c r="D48" i="7"/>
  <c r="G33" i="7"/>
  <c r="D35" i="7"/>
  <c r="D46" i="7"/>
  <c r="G44" i="7"/>
  <c r="G43" i="7"/>
  <c r="G42" i="7"/>
  <c r="G41" i="7"/>
  <c r="G40" i="7"/>
  <c r="D44" i="7"/>
  <c r="D43" i="7"/>
  <c r="D42" i="7"/>
  <c r="D41" i="7"/>
  <c r="D40" i="7"/>
  <c r="D12" i="7"/>
  <c r="L45" i="4"/>
  <c r="L44" i="4"/>
  <c r="L43" i="4"/>
  <c r="L42" i="4"/>
  <c r="L34" i="4"/>
  <c r="L29" i="4"/>
  <c r="P51" i="3"/>
  <c r="O51" i="3"/>
  <c r="P50" i="3"/>
  <c r="O50" i="3"/>
  <c r="P49" i="3"/>
  <c r="O49" i="3"/>
  <c r="L46" i="3"/>
  <c r="L36" i="3"/>
  <c r="AO28" i="6"/>
  <c r="AP28" i="6"/>
  <c r="L34" i="3"/>
  <c r="AO26" i="6"/>
  <c r="AP26" i="6"/>
  <c r="L22" i="3"/>
  <c r="L20" i="3"/>
  <c r="L18" i="3"/>
  <c r="N27" i="6"/>
  <c r="O27" i="6"/>
  <c r="L28" i="3"/>
  <c r="R43" i="6"/>
  <c r="S43" i="6"/>
  <c r="L30" i="3"/>
  <c r="R46" i="6"/>
  <c r="S46" i="6"/>
  <c r="L17" i="3"/>
  <c r="L21" i="3"/>
  <c r="N29" i="6"/>
  <c r="O29" i="6"/>
  <c r="L25" i="3"/>
  <c r="R36" i="6"/>
  <c r="S36" i="6"/>
  <c r="L27" i="3"/>
  <c r="L29" i="3"/>
  <c r="R47" i="6"/>
  <c r="S47" i="6"/>
  <c r="L41" i="3"/>
  <c r="L18" i="4"/>
  <c r="L28" i="4"/>
  <c r="L44" i="3"/>
  <c r="P91" i="7"/>
  <c r="L45" i="3"/>
  <c r="P92" i="7"/>
  <c r="L37" i="3"/>
  <c r="AO27" i="6"/>
  <c r="AP27" i="6"/>
  <c r="L26" i="4"/>
  <c r="AT26" i="6"/>
  <c r="AU26" i="6"/>
  <c r="P77" i="7"/>
  <c r="W43" i="6"/>
  <c r="X43" i="6"/>
  <c r="P67" i="7"/>
  <c r="L25" i="4"/>
  <c r="W45" i="6"/>
  <c r="X45" i="6"/>
  <c r="L27" i="4"/>
  <c r="W42" i="6"/>
  <c r="X42" i="6"/>
  <c r="S27" i="6"/>
  <c r="T27" i="6"/>
  <c r="P53" i="7"/>
  <c r="L22" i="4"/>
  <c r="P57" i="7"/>
  <c r="L17" i="4"/>
  <c r="P52" i="7"/>
  <c r="L19" i="4"/>
  <c r="L21" i="4"/>
  <c r="L11" i="4"/>
  <c r="L10" i="4"/>
  <c r="AB20" i="6"/>
  <c r="AC20" i="6"/>
  <c r="L43" i="3"/>
  <c r="P90" i="7"/>
  <c r="L42" i="3"/>
  <c r="P89" i="7"/>
  <c r="L35" i="3"/>
  <c r="AO22" i="6"/>
  <c r="AP22" i="6"/>
  <c r="L13" i="3"/>
  <c r="V19" i="6"/>
  <c r="W19" i="6"/>
  <c r="L11" i="3"/>
  <c r="V16" i="6"/>
  <c r="W16" i="6"/>
  <c r="L14" i="3"/>
  <c r="V21" i="6"/>
  <c r="W21" i="6"/>
  <c r="L12" i="3"/>
  <c r="L10" i="3"/>
  <c r="V20" i="6"/>
  <c r="W20" i="6"/>
  <c r="L9" i="3"/>
  <c r="V14" i="6"/>
  <c r="W14" i="6"/>
  <c r="R37" i="6"/>
  <c r="S37" i="6"/>
  <c r="R42" i="6"/>
  <c r="S42" i="6"/>
  <c r="R51" i="6"/>
  <c r="S51" i="6"/>
  <c r="N30" i="6"/>
  <c r="O30" i="6"/>
  <c r="N28" i="6"/>
  <c r="O28" i="6"/>
  <c r="L26" i="3"/>
  <c r="L33" i="3"/>
  <c r="L38" i="3"/>
  <c r="AO29" i="6"/>
  <c r="AP29" i="6"/>
  <c r="R40" i="6"/>
  <c r="S40" i="6"/>
  <c r="R44" i="6"/>
  <c r="S44" i="6"/>
  <c r="R53" i="6"/>
  <c r="S53" i="6"/>
  <c r="N26" i="6"/>
  <c r="O26" i="6"/>
  <c r="N23" i="6"/>
  <c r="O23" i="6"/>
  <c r="N25" i="6"/>
  <c r="O25" i="6"/>
  <c r="N22" i="6"/>
  <c r="O22" i="6"/>
  <c r="L19" i="3"/>
  <c r="L46" i="4"/>
  <c r="P93" i="7"/>
  <c r="L38" i="4"/>
  <c r="L36" i="4"/>
  <c r="L33" i="4"/>
  <c r="L30" i="4"/>
  <c r="P69" i="7"/>
  <c r="W38" i="6"/>
  <c r="X38" i="6"/>
  <c r="W47" i="6"/>
  <c r="X47" i="6"/>
  <c r="W48" i="6"/>
  <c r="X48" i="6"/>
  <c r="S28" i="6"/>
  <c r="T28" i="6"/>
  <c r="L14" i="4"/>
  <c r="L41" i="4"/>
  <c r="L35" i="4"/>
  <c r="P78" i="7"/>
  <c r="L37" i="4"/>
  <c r="L20" i="4"/>
  <c r="P55" i="7"/>
  <c r="L13" i="4"/>
  <c r="L12" i="4"/>
  <c r="P48" i="7"/>
  <c r="L9" i="4"/>
  <c r="W36" i="6"/>
  <c r="X36" i="6"/>
  <c r="W52" i="6"/>
  <c r="X52" i="6"/>
  <c r="S30" i="6"/>
  <c r="T30" i="6"/>
  <c r="P76" i="7"/>
  <c r="W49" i="6"/>
  <c r="X49" i="6"/>
  <c r="AO25" i="6"/>
  <c r="AP25" i="6"/>
  <c r="P68" i="7"/>
  <c r="R38" i="6"/>
  <c r="S38" i="6"/>
  <c r="P66" i="7"/>
  <c r="M22" i="3"/>
  <c r="C21" i="6"/>
  <c r="N24" i="6"/>
  <c r="O24" i="6"/>
  <c r="P22" i="6"/>
  <c r="Q22" i="6"/>
  <c r="D22" i="6"/>
  <c r="H32" i="7"/>
  <c r="P56" i="7"/>
  <c r="P80" i="7"/>
  <c r="R49" i="6"/>
  <c r="S49" i="6"/>
  <c r="V17" i="6"/>
  <c r="W17" i="6"/>
  <c r="R45" i="6"/>
  <c r="S45" i="6"/>
  <c r="M30" i="3"/>
  <c r="C29" i="6"/>
  <c r="D29" i="6"/>
  <c r="R52" i="6"/>
  <c r="S52" i="6"/>
  <c r="P64" i="7"/>
  <c r="P45" i="7"/>
  <c r="M46" i="3"/>
  <c r="C46" i="6"/>
  <c r="N22" i="5"/>
  <c r="W46" i="6"/>
  <c r="X46" i="6"/>
  <c r="G31" i="7"/>
  <c r="H31" i="7"/>
  <c r="D21" i="6"/>
  <c r="D39" i="7"/>
  <c r="E39" i="7"/>
  <c r="P65" i="7"/>
  <c r="D47" i="7"/>
  <c r="E47" i="7"/>
  <c r="W53" i="6"/>
  <c r="X53" i="6"/>
  <c r="W44" i="6"/>
  <c r="X44" i="6"/>
  <c r="P54" i="7"/>
  <c r="P49" i="7"/>
  <c r="W50" i="6"/>
  <c r="X50" i="6"/>
  <c r="W40" i="6"/>
  <c r="X40" i="6"/>
  <c r="AO23" i="6"/>
  <c r="AP23" i="6"/>
  <c r="P46" i="7"/>
  <c r="S24" i="6"/>
  <c r="T24" i="6"/>
  <c r="W39" i="6"/>
  <c r="X39" i="6"/>
  <c r="M30" i="4"/>
  <c r="F29" i="6"/>
  <c r="O19" i="5"/>
  <c r="N20" i="5"/>
  <c r="W41" i="6"/>
  <c r="X41" i="6"/>
  <c r="P47" i="7"/>
  <c r="S22" i="6"/>
  <c r="T22" i="6"/>
  <c r="S25" i="6"/>
  <c r="T25" i="6"/>
  <c r="S29" i="6"/>
  <c r="T29" i="6"/>
  <c r="AB17" i="6"/>
  <c r="AC17" i="6"/>
  <c r="AB16" i="6"/>
  <c r="AC16" i="6"/>
  <c r="M46" i="4"/>
  <c r="F46" i="6"/>
  <c r="P88" i="7"/>
  <c r="AT28" i="6"/>
  <c r="AU28" i="6"/>
  <c r="P79" i="7"/>
  <c r="AT29" i="6"/>
  <c r="AU29" i="6"/>
  <c r="P81" i="7"/>
  <c r="W51" i="6"/>
  <c r="X51" i="6"/>
  <c r="W37" i="6"/>
  <c r="X37" i="6"/>
  <c r="AB21" i="6"/>
  <c r="AC21" i="6"/>
  <c r="P50" i="7"/>
  <c r="L6" i="5"/>
  <c r="L5" i="5"/>
  <c r="V18" i="6"/>
  <c r="W18" i="6"/>
  <c r="M14" i="3"/>
  <c r="C13" i="6"/>
  <c r="D13" i="6"/>
  <c r="V15" i="6"/>
  <c r="W15" i="6"/>
  <c r="AO24" i="6"/>
  <c r="AP24" i="6"/>
  <c r="AO21" i="6"/>
  <c r="AP21" i="6"/>
  <c r="M38" i="3"/>
  <c r="C37" i="6"/>
  <c r="R48" i="6"/>
  <c r="S48" i="6"/>
  <c r="R41" i="6"/>
  <c r="S41" i="6"/>
  <c r="R50" i="6"/>
  <c r="S50" i="6"/>
  <c r="R39" i="6"/>
  <c r="S39" i="6"/>
  <c r="P26" i="6"/>
  <c r="Q26" i="6"/>
  <c r="D26" i="6"/>
  <c r="H36" i="7"/>
  <c r="P27" i="6"/>
  <c r="Q27" i="6"/>
  <c r="P30" i="6"/>
  <c r="Q30" i="6"/>
  <c r="AT27" i="6"/>
  <c r="AU27" i="6"/>
  <c r="AT23" i="6"/>
  <c r="AU23" i="6"/>
  <c r="M38" i="4"/>
  <c r="F37" i="6"/>
  <c r="AT22" i="6"/>
  <c r="AU22" i="6"/>
  <c r="AT25" i="6"/>
  <c r="AU25" i="6"/>
  <c r="AT21" i="6"/>
  <c r="AU21" i="6"/>
  <c r="AT24" i="6"/>
  <c r="AU24" i="6"/>
  <c r="S26" i="6"/>
  <c r="T26" i="6"/>
  <c r="S23" i="6"/>
  <c r="T23" i="6"/>
  <c r="M22" i="4"/>
  <c r="F21" i="6"/>
  <c r="G21" i="6"/>
  <c r="AB14" i="6"/>
  <c r="AC14" i="6"/>
  <c r="AB15" i="6"/>
  <c r="AC15" i="6"/>
  <c r="AB18" i="6"/>
  <c r="AC18" i="6"/>
  <c r="AB19" i="6"/>
  <c r="AC19" i="6"/>
  <c r="M14" i="4"/>
  <c r="F13" i="6"/>
  <c r="G13" i="6"/>
  <c r="P25" i="6"/>
  <c r="Q25" i="6"/>
  <c r="D25" i="6"/>
  <c r="H35" i="7"/>
  <c r="P29" i="6"/>
  <c r="Q29" i="6"/>
  <c r="P24" i="6"/>
  <c r="Q24" i="6"/>
  <c r="D24" i="6"/>
  <c r="H34" i="7"/>
  <c r="P28" i="6"/>
  <c r="Q28" i="6"/>
  <c r="P23" i="6"/>
  <c r="Q23" i="6"/>
  <c r="D23" i="6"/>
  <c r="H33" i="7"/>
  <c r="L14" i="5"/>
  <c r="D46" i="6"/>
  <c r="N19" i="5"/>
  <c r="P20" i="7"/>
  <c r="T45" i="6"/>
  <c r="U45" i="6"/>
  <c r="D47" i="6"/>
  <c r="E48" i="7"/>
  <c r="X20" i="6"/>
  <c r="Y20" i="6"/>
  <c r="Y49" i="6"/>
  <c r="Z49" i="6"/>
  <c r="G51" i="6"/>
  <c r="AQ29" i="6"/>
  <c r="AR29" i="6"/>
  <c r="M6" i="5"/>
  <c r="G29" i="6"/>
  <c r="O21" i="5"/>
  <c r="G37" i="6"/>
  <c r="D31" i="7"/>
  <c r="E31" i="7"/>
  <c r="G39" i="7"/>
  <c r="H39" i="7"/>
  <c r="D37" i="6"/>
  <c r="O22" i="5"/>
  <c r="G46" i="6"/>
  <c r="M14" i="5"/>
  <c r="P25" i="7"/>
  <c r="N18" i="5"/>
  <c r="P23" i="7"/>
  <c r="X21" i="6"/>
  <c r="Y21" i="6"/>
  <c r="Y38" i="6"/>
  <c r="Z38" i="6"/>
  <c r="G32" i="6"/>
  <c r="P17" i="7"/>
  <c r="Y47" i="6"/>
  <c r="Z47" i="6"/>
  <c r="G49" i="6"/>
  <c r="Y50" i="6"/>
  <c r="Z50" i="6"/>
  <c r="Y48" i="6"/>
  <c r="Z48" i="6"/>
  <c r="G50" i="6"/>
  <c r="Y53" i="6"/>
  <c r="Z53" i="6"/>
  <c r="U30" i="6"/>
  <c r="V30" i="6"/>
  <c r="T47" i="6"/>
  <c r="U47" i="6"/>
  <c r="D49" i="6"/>
  <c r="E50" i="7"/>
  <c r="T51" i="6"/>
  <c r="U51" i="6"/>
  <c r="T50" i="6"/>
  <c r="U50" i="6"/>
  <c r="M13" i="5"/>
  <c r="Y52" i="6"/>
  <c r="Z52" i="6"/>
  <c r="Y51" i="6"/>
  <c r="Z51" i="6"/>
  <c r="Y46" i="6"/>
  <c r="Z46" i="6"/>
  <c r="G48" i="6"/>
  <c r="Y45" i="6"/>
  <c r="Z45" i="6"/>
  <c r="G47" i="6"/>
  <c r="Y43" i="6"/>
  <c r="Z43" i="6"/>
  <c r="Y37" i="6"/>
  <c r="Z37" i="6"/>
  <c r="G31" i="6"/>
  <c r="Y39" i="6"/>
  <c r="Z39" i="6"/>
  <c r="G33" i="6"/>
  <c r="Y41" i="6"/>
  <c r="Z41" i="6"/>
  <c r="Y42" i="6"/>
  <c r="Z42" i="6"/>
  <c r="Y36" i="6"/>
  <c r="Z36" i="6"/>
  <c r="G30" i="6"/>
  <c r="Y44" i="6"/>
  <c r="Z44" i="6"/>
  <c r="Y40" i="6"/>
  <c r="Z40" i="6"/>
  <c r="G34" i="6"/>
  <c r="U24" i="6"/>
  <c r="V24" i="6"/>
  <c r="G24" i="6"/>
  <c r="N21" i="5"/>
  <c r="P22" i="7"/>
  <c r="L13" i="5"/>
  <c r="C10" i="6"/>
  <c r="T44" i="6"/>
  <c r="U44" i="6"/>
  <c r="X16" i="6"/>
  <c r="Y16" i="6"/>
  <c r="D16" i="6"/>
  <c r="E34" i="7"/>
  <c r="X15" i="6"/>
  <c r="Y15" i="6"/>
  <c r="D15" i="6"/>
  <c r="E33" i="7"/>
  <c r="X19" i="6"/>
  <c r="Y19" i="6"/>
  <c r="X18" i="6"/>
  <c r="Y18" i="6"/>
  <c r="D18" i="6"/>
  <c r="E36" i="7"/>
  <c r="X17" i="6"/>
  <c r="Y17" i="6"/>
  <c r="D17" i="6"/>
  <c r="E35" i="7"/>
  <c r="X14" i="6"/>
  <c r="Y14" i="6"/>
  <c r="D14" i="6"/>
  <c r="E32" i="7"/>
  <c r="T40" i="6"/>
  <c r="U40" i="6"/>
  <c r="D34" i="6"/>
  <c r="E44" i="7"/>
  <c r="T49" i="6"/>
  <c r="U49" i="6"/>
  <c r="D51" i="6"/>
  <c r="E52" i="7"/>
  <c r="T46" i="6"/>
  <c r="U46" i="6"/>
  <c r="D48" i="6"/>
  <c r="E49" i="7"/>
  <c r="T52" i="6"/>
  <c r="U52" i="6"/>
  <c r="T48" i="6"/>
  <c r="U48" i="6"/>
  <c r="D50" i="6"/>
  <c r="E51" i="7"/>
  <c r="T41" i="6"/>
  <c r="U41" i="6"/>
  <c r="T38" i="6"/>
  <c r="U38" i="6"/>
  <c r="D32" i="6"/>
  <c r="E42" i="7"/>
  <c r="T37" i="6"/>
  <c r="U37" i="6"/>
  <c r="D31" i="6"/>
  <c r="E41" i="7"/>
  <c r="T53" i="6"/>
  <c r="U53" i="6"/>
  <c r="T39" i="6"/>
  <c r="U39" i="6"/>
  <c r="D33" i="6"/>
  <c r="E43" i="7"/>
  <c r="T43" i="6"/>
  <c r="U43" i="6"/>
  <c r="T42" i="6"/>
  <c r="U42" i="6"/>
  <c r="T36" i="6"/>
  <c r="U36" i="6"/>
  <c r="D30" i="6"/>
  <c r="E40" i="7"/>
  <c r="AV25" i="6"/>
  <c r="AW25" i="6"/>
  <c r="G42" i="6"/>
  <c r="AV29" i="6"/>
  <c r="AW29" i="6"/>
  <c r="AV24" i="6"/>
  <c r="AW24" i="6"/>
  <c r="G41" i="6"/>
  <c r="AV22" i="6"/>
  <c r="AW22" i="6"/>
  <c r="G39" i="6"/>
  <c r="AV26" i="6"/>
  <c r="AW26" i="6"/>
  <c r="AV21" i="6"/>
  <c r="AW21" i="6"/>
  <c r="G38" i="6"/>
  <c r="AV23" i="6"/>
  <c r="AW23" i="6"/>
  <c r="G40" i="6"/>
  <c r="AV27" i="6"/>
  <c r="AW27" i="6"/>
  <c r="AV28" i="6"/>
  <c r="AW28" i="6"/>
  <c r="U26" i="6"/>
  <c r="V26" i="6"/>
  <c r="G26" i="6"/>
  <c r="M5" i="5"/>
  <c r="P16" i="7"/>
  <c r="O20" i="5"/>
  <c r="P21" i="7"/>
  <c r="U27" i="6"/>
  <c r="V27" i="6"/>
  <c r="U23" i="6"/>
  <c r="V23" i="6"/>
  <c r="G23" i="6"/>
  <c r="U28" i="6"/>
  <c r="V28" i="6"/>
  <c r="U29" i="6"/>
  <c r="V29" i="6"/>
  <c r="U22" i="6"/>
  <c r="V22" i="6"/>
  <c r="G22" i="6"/>
  <c r="U25" i="6"/>
  <c r="V25" i="6"/>
  <c r="G25" i="6"/>
  <c r="O18" i="5"/>
  <c r="P19" i="7"/>
  <c r="F10" i="6"/>
  <c r="G10" i="6"/>
  <c r="AD15" i="6"/>
  <c r="AE15" i="6"/>
  <c r="G16" i="6"/>
  <c r="AD17" i="6"/>
  <c r="AE17" i="6"/>
  <c r="G18" i="6"/>
  <c r="AD20" i="6"/>
  <c r="AE20" i="6"/>
  <c r="AD13" i="6"/>
  <c r="AE13" i="6"/>
  <c r="G14" i="6"/>
  <c r="AD14" i="6"/>
  <c r="AE14" i="6"/>
  <c r="G15" i="6"/>
  <c r="AD18" i="6"/>
  <c r="AE18" i="6"/>
  <c r="AD19" i="6"/>
  <c r="AE19" i="6"/>
  <c r="AD16" i="6"/>
  <c r="AE16" i="6"/>
  <c r="G17" i="6"/>
  <c r="AQ23" i="6"/>
  <c r="AR23" i="6"/>
  <c r="D40" i="6"/>
  <c r="H42" i="7"/>
  <c r="AQ22" i="6"/>
  <c r="AR22" i="6"/>
  <c r="D39" i="6"/>
  <c r="H41" i="7"/>
  <c r="AQ24" i="6"/>
  <c r="AR24" i="6"/>
  <c r="D41" i="6"/>
  <c r="H43" i="7"/>
  <c r="AQ28" i="6"/>
  <c r="AR28" i="6"/>
  <c r="AQ26" i="6"/>
  <c r="AR26" i="6"/>
  <c r="AQ27" i="6"/>
  <c r="AR27" i="6"/>
  <c r="AQ25" i="6"/>
  <c r="AR25" i="6"/>
  <c r="D42" i="6"/>
  <c r="H44" i="7"/>
  <c r="AQ21" i="6"/>
  <c r="S10" i="6"/>
  <c r="D10" i="6"/>
  <c r="P24" i="7"/>
  <c r="D23" i="7"/>
  <c r="E23" i="7"/>
  <c r="AR21" i="6"/>
  <c r="D38" i="6"/>
  <c r="H40" i="7"/>
  <c r="S17"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Produção 1</author>
  </authors>
  <commentList>
    <comment ref="D6" authorId="0" shapeId="0" xr:uid="{00000000-0006-0000-0500-000001000000}">
      <text>
        <r>
          <rPr>
            <b/>
            <sz val="9"/>
            <color indexed="81"/>
            <rFont val="Segoe UI"/>
            <family val="2"/>
          </rPr>
          <t>Seleccione aquí la empresa cuyo análisis será impresa!</t>
        </r>
      </text>
    </comment>
  </commentList>
</comments>
</file>

<file path=xl/sharedStrings.xml><?xml version="1.0" encoding="utf-8"?>
<sst xmlns="http://schemas.openxmlformats.org/spreadsheetml/2006/main" count="849" uniqueCount="246">
  <si>
    <t>3. GRÁFICOS</t>
  </si>
  <si>
    <t>4. ADVERTENCIAS Y CONSEJOS</t>
  </si>
  <si>
    <t>5. INFORME DE IMPRESIÓN</t>
  </si>
  <si>
    <t>HOJA DE TRABAJO DE ANÁLISIS</t>
  </si>
  <si>
    <t>Bienvenido (a). Con esta hoja de cálculo se puede hacer un análisis de las fuerzas competitivas que están alrededor de su empresa y así recibir consejos para formular la mejor estrategia posible, o comparar dos líneas de negocio para identificar que hoy tiene menos competencia.</t>
  </si>
  <si>
    <r>
      <rPr>
        <b/>
        <sz val="18"/>
        <color rgb="FFFF0000"/>
        <rFont val="Calibri"/>
        <family val="2"/>
        <scheme val="minor"/>
      </rPr>
      <t xml:space="preserve">IMPORTANTE: </t>
    </r>
    <r>
      <rPr>
        <b/>
        <sz val="18"/>
        <rFont val="Calibri"/>
        <family val="2"/>
        <scheme val="minor"/>
      </rPr>
      <t>Lea los pasos Y COMPRENDA la hoja de cálculo</t>
    </r>
  </si>
  <si>
    <t>Paso 1</t>
  </si>
  <si>
    <t>1. La rivalidad entre los competidores</t>
  </si>
  <si>
    <t>2. El cliente poder de negociación</t>
  </si>
  <si>
    <t>3. El poder de negociación de los proveedores</t>
  </si>
  <si>
    <t>4. Amenaza de nuevos competidores</t>
  </si>
  <si>
    <t>5. Amenaza de productos sustitutivos</t>
  </si>
  <si>
    <t>Paso 2</t>
  </si>
  <si>
    <t>Paso 3</t>
  </si>
  <si>
    <t>GRÁFICOS</t>
  </si>
  <si>
    <t>Paso 4</t>
  </si>
  <si>
    <t>ADVERTENCIAS Y CONSEJOS</t>
  </si>
  <si>
    <t>Paso 5</t>
  </si>
  <si>
    <t>INFORME DE IMPRESIÓN</t>
  </si>
  <si>
    <t>En esta pestaña hay un informe preparado para la impresión con toda la información relevante generada por la hoja de cálculo en su negocio o idea de negocio. Hay consejos e ideas para presentar gráficos en las reuniones de planificación o presentaciones de negocios.</t>
  </si>
  <si>
    <t xml:space="preserve"> 1. rivalidad entre COMPETIDORES</t>
  </si>
  <si>
    <t>En la industria desea introducir / actos ya están establecidos los competidores?</t>
  </si>
  <si>
    <t>La (s) competidor (s) presente ya se puede satisfacer a todo el mercado?</t>
  </si>
  <si>
    <t>Ya existe una competencia explícita entre los competidores?</t>
  </si>
  <si>
    <t>Va a entrar en el mismo mercado que?</t>
  </si>
  <si>
    <t>La diversidad de estos competidores es alto?</t>
  </si>
  <si>
    <t>Puedes colaborar con los competidores para buscar nuevos mercados?</t>
  </si>
  <si>
    <t>Hay una guerra de precios o la calidad en el sector deseado?</t>
  </si>
  <si>
    <t>2. El cliente Comercialización de Energía Eléctrica</t>
  </si>
  <si>
    <t>Sus clientes son sensibles a los cambios de precios?</t>
  </si>
  <si>
    <t>Hay una escasez de clientes para su negocio en relación con su industria?</t>
  </si>
  <si>
    <t>¿Tiene dificultad para retener a sus clientes?</t>
  </si>
  <si>
    <t>Puede conservar sus clientes?</t>
  </si>
  <si>
    <t>El volumen de compra de sus clientes es alto?</t>
  </si>
  <si>
    <t>El volumen de compra de sus clientes es recurrente?</t>
  </si>
  <si>
    <t>El costo para los fabricantes de conmutadores cliente es baja?</t>
  </si>
  <si>
    <t>Hay un alto costo para el cliente para cambiar de proveedor?</t>
  </si>
  <si>
    <t>Hay una posibilidad de que su cliente al producto en sí?</t>
  </si>
  <si>
    <t xml:space="preserve"> 3. proveedores de energía de la negociación</t>
  </si>
  <si>
    <t>Hay pocos proveedores de las entradas de su negocio?</t>
  </si>
  <si>
    <t>El precio de los suministros necesarios para su negocio es muy variable?</t>
  </si>
  <si>
    <t>El perfil profesional requerido para su negocio es fácil de encontrar?</t>
  </si>
  <si>
    <t>Hay una falta de formación profesional para sus vendedores del mercado?</t>
  </si>
  <si>
    <t>Hay instituciones de formación profesional para sus vendedores del mercado?</t>
  </si>
  <si>
    <t>¿Tiene dificultad para sustituir sus entradas para otros (calidad, precio, etc.)?</t>
  </si>
  <si>
    <t>Puede reemplazar rápidamente sus entradas para otros (calidad, precio, etc.)?</t>
  </si>
  <si>
    <t>Hay investigaciones para mejorar la tecnología en el ámbito de sus proveedores?</t>
  </si>
  <si>
    <t>4. amenaza de nuevos COMPETIDORES ENTRADA</t>
  </si>
  <si>
    <t>El costo para iniciar un nuevo negocio dentro de su industria es baja?</t>
  </si>
  <si>
    <t>Hay espacio para más competidores fuera de la ya establecida?</t>
  </si>
  <si>
    <t>La industria es pequeña escala?</t>
  </si>
  <si>
    <t>los costes de cambio para los clientes son bajos?</t>
  </si>
  <si>
    <t>Hay una escasez de puntos de venta de este tipo de negocio?</t>
  </si>
  <si>
    <t>Existe un riesgo de nuevas tecnologías derribar las barreras de entrada?</t>
  </si>
  <si>
    <t>5. Producto AMENAZA DE SUSTITUCIÓN</t>
  </si>
  <si>
    <t>Hay reemplazos directos a su producto / servicio?</t>
  </si>
  <si>
    <t>productos sustitutos tienen un alto grado de innovación?</t>
  </si>
  <si>
    <t>Hay propensión de sus clientes para cambiar su oferta de sustitutos?</t>
  </si>
  <si>
    <t>El cambio en el costo de los clientes a sustituir es baja?</t>
  </si>
  <si>
    <t>El precio de los productos de sustitución es menor que su producto o servicio?</t>
  </si>
  <si>
    <t>La calidad de los productos de sustitución es mayor que la calidad de su producto o servicio?</t>
  </si>
  <si>
    <t>clientes</t>
  </si>
  <si>
    <t>proveedores</t>
  </si>
  <si>
    <t xml:space="preserve">Poder de los clientes VS poder de los proveedores </t>
  </si>
  <si>
    <t>NUEVA ENTRADA DE SUSTITUCIÓN DE PRODUCTOS VS</t>
  </si>
  <si>
    <t>entrante</t>
  </si>
  <si>
    <t>producto</t>
  </si>
  <si>
    <t>competidores</t>
  </si>
  <si>
    <t>COMPETENCIA (RADAR)</t>
  </si>
  <si>
    <t>Los nuevos participantes</t>
  </si>
  <si>
    <t>Los productos de sustitución</t>
  </si>
  <si>
    <t>Competitivo (bares)</t>
  </si>
  <si>
    <t>1. rivalidad entre COMPETIDORES</t>
  </si>
  <si>
    <t>saturación</t>
  </si>
  <si>
    <t>competencia</t>
  </si>
  <si>
    <t>mismo mercado</t>
  </si>
  <si>
    <t>diversidad</t>
  </si>
  <si>
    <t>Guerra de P / M</t>
  </si>
  <si>
    <t>La sensibilidad a precio</t>
  </si>
  <si>
    <t>escasez</t>
  </si>
  <si>
    <t>lealtad</t>
  </si>
  <si>
    <t>volumen</t>
  </si>
  <si>
    <t>costo de cambio</t>
  </si>
  <si>
    <t>Productor cliente</t>
  </si>
  <si>
    <t>3. proveedores de energía de la negociación</t>
  </si>
  <si>
    <t>poco Oferta</t>
  </si>
  <si>
    <t>Precio Variación</t>
  </si>
  <si>
    <t>Sencillo</t>
  </si>
  <si>
    <t>formación</t>
  </si>
  <si>
    <t>dependencia</t>
  </si>
  <si>
    <t>búsquedas</t>
  </si>
  <si>
    <t>alto costo</t>
  </si>
  <si>
    <t>espacio</t>
  </si>
  <si>
    <t>Las barreras de entrada</t>
  </si>
  <si>
    <t>patente</t>
  </si>
  <si>
    <t>Puntos escasez</t>
  </si>
  <si>
    <t>Nuevas tecnologías</t>
  </si>
  <si>
    <t>5. PRODUCTOS SUSTITUTOS AMENAZAS</t>
  </si>
  <si>
    <t>reemplazos directos</t>
  </si>
  <si>
    <t>sustitutos innovadores</t>
  </si>
  <si>
    <t>Propensión al intercambio</t>
  </si>
  <si>
    <t>Cambiar de bajo coste</t>
  </si>
  <si>
    <t>precio</t>
  </si>
  <si>
    <t>calidad</t>
  </si>
  <si>
    <t>Competitividad Índice General</t>
  </si>
  <si>
    <t>RIVALIDAD ENTRE LOS COMPETIDORES</t>
  </si>
  <si>
    <t xml:space="preserve">1. </t>
  </si>
  <si>
    <t>Mira satisfacer parte insatisfecha del mercado en el que está insertado</t>
  </si>
  <si>
    <t>2.</t>
  </si>
  <si>
    <t>Trate de aprender de sus competidores que hicieron que sean un éxito</t>
  </si>
  <si>
    <t>3.</t>
  </si>
  <si>
    <t>Trate de desarrollar reglas de buena conducta con sus competidores y si no es posible, trate de mantenerse a la vanguardia en relación con las ventajas competitivas</t>
  </si>
  <si>
    <t>4.</t>
  </si>
  <si>
    <t>Esté preparado para los precios y la comercialización de los conflictos</t>
  </si>
  <si>
    <t>5.</t>
  </si>
  <si>
    <t>Desarrollar un grupo con miembros de su empresa y los competidores de las medidas adoptadas por las agencias gubernamentales</t>
  </si>
  <si>
    <t>Tratar de establecer su posición en el primer lugar. Si el precio, por ejemplo, permanecer fiel a su estrategia y hacer cambios cuando sea necesario</t>
  </si>
  <si>
    <t>CLIENTES del poder de negociación</t>
  </si>
  <si>
    <t>Analizar la posibilidad de abrir tiendas en los alrededores de crear un polo de su clase y disfrutar de una demanda de su competidor no sabe</t>
  </si>
  <si>
    <t>A pesar de que el artículo no sea totalmente importante para usted, siempre en la búsqueda de nuevos competidores</t>
  </si>
  <si>
    <t>Amenaza de nuevos ENTRANTE</t>
  </si>
  <si>
    <t>Si siempre preocuparse de mantener el precio estándar, y cuando eso no es posible, explique los cambios</t>
  </si>
  <si>
    <t>Estén atentos a la posibilidad de nuevas empresas surgen de forma rápida y robar una porción de su mercado de clientes</t>
  </si>
  <si>
    <t>Piense acerca de cómo mejorar las encuestas de satisfacción de servicio al cliente e implementar mejoras en la lealtad del cliente</t>
  </si>
  <si>
    <t>Considere si usted puede permitirse los costes financieros, operativos y estratégicos esta nueva entrada</t>
  </si>
  <si>
    <t>Invitar a los clientes a más conversaciones pr; oximas y los intentos de fidelidad</t>
  </si>
  <si>
    <t>Tenga en cuenta que cualquier nuevo participante probable que compita en zonas geográficas próximas</t>
  </si>
  <si>
    <t>Preocuparse de su proceso de producción y buscar siempre la reducción de costes para aumentar su margen de beneficio</t>
  </si>
  <si>
    <t>Siempre buscar nuevas oportunidades para diversificar su negocio y trabajar en industrias menos competitivas</t>
  </si>
  <si>
    <t>Pensar en formas de colaboración de producción que reducen los costos y proporcionar más asequible para los clientes</t>
  </si>
  <si>
    <t>Estudiar la mejor manera de conseguir su trabajo en esta industria y planificar dinero a corto plazo para no perderse</t>
  </si>
  <si>
    <t>siempre buscan la lealtad, ya que el costo de adquirir nuevos clientes debe ser planteada por las características de su mercado</t>
  </si>
  <si>
    <t>Usted está en un mercado muy competitivo, busca diversificar</t>
  </si>
  <si>
    <t>De ganga de los proveedores de energía</t>
  </si>
  <si>
    <t>Llame a sus clientes y hablar con ellos para el análisis en profundidad de su negocio y cómo ve su compañía</t>
  </si>
  <si>
    <t xml:space="preserve">empresas de contacto en el sector no se encontraron en otras regiones y exponen la oportunidad </t>
  </si>
  <si>
    <t>Siempre se sabe el coste de transferencia de llamadas, si se pone demasiado bajo, es probable que pierda clientela</t>
  </si>
  <si>
    <t>Correr para conseguir esta patente, puede ser la diferencia entre su empresa tiene un nuevo competidor o no</t>
  </si>
  <si>
    <t>Trate de entender todas las posibilidades de usar su producto para ofrecer siempre algo que difícilmente replicables por fabricación propia</t>
  </si>
  <si>
    <t>Siempre busque para las innovaciones y ventajas tecnológicas para mantenerse por delante en este mercado</t>
  </si>
  <si>
    <t>Buscar nuevas opciones para los proveedores en otras geografías, mercados o sectores</t>
  </si>
  <si>
    <t>Aunque el tema no tiene mucha relevancia para su negocio, siempre vale la pena reloj de buenos proveedores</t>
  </si>
  <si>
    <t>Buscar alternativas para no depender de dichas entradas</t>
  </si>
  <si>
    <t>Cumplir con el supermercado Mercadona de red y cómo han logrado reducir los costos con sus proveedores</t>
  </si>
  <si>
    <t>Haga una lista de proveedores y la búsqueda de las quejas y las indicaciones de la mejor y que la caída en el perfil de su empresa</t>
  </si>
  <si>
    <t>Tratar de establecer ya homogénea y contratos con proveedores</t>
  </si>
  <si>
    <t>Haga una lista de las mejoras tecnológicas que le atraigan y enviarlo a sus proveedores</t>
  </si>
  <si>
    <t>Entender cuáles son las principales necesidades de sus proveedores y tratar de trabajar para ayudar a mejorar la calidad</t>
  </si>
  <si>
    <t>Buscar nuevos proveedores que tienen la última tecnología</t>
  </si>
  <si>
    <t>AMENAZA DE SUSTITUCIÓN</t>
  </si>
  <si>
    <t>Analizar la posibilidad de utilizar estos sustitutos en su carta de productos o servicios</t>
  </si>
  <si>
    <t>Pensar en maneras de hacer que sus clientes se quedan con usted. Los modelos de suscripción y el cebo y el anzuelo son muy interesantes</t>
  </si>
  <si>
    <t>Lo ideal en su caso es centrarse en la calidad y las ventajas competitivas</t>
  </si>
  <si>
    <t>Ver la capacidad de innovar en su negocio para no quedarse atrás en relación con sustitutos</t>
  </si>
  <si>
    <t>Buscar la lealtad. La satisfacción es la mejor manera de mantener a sus clientes</t>
  </si>
  <si>
    <t>Ver la posibilidad de reemplazar sus productos / servicios por los que tienen un alto grado de innovación</t>
  </si>
  <si>
    <t>Piense en maneras de mejorar la calidad de entrega de su producto o servicio</t>
  </si>
  <si>
    <t>Cumplir con el caso de Zappos y cómo se las arreglaron para mantener a miles de clientes con una política de atención negrita</t>
  </si>
  <si>
    <t>Ver la capacidad de concentrarse en otras diferencias, como el precio, servicio o experiencia de marca</t>
  </si>
  <si>
    <t>Seleccione la vista que se desea imprimir!</t>
  </si>
  <si>
    <t>INFORME DE ANÁLISIS</t>
  </si>
  <si>
    <t>5 fuerzas competitivas del PORTER</t>
  </si>
  <si>
    <t>IDEA DE NEGOCIO</t>
  </si>
  <si>
    <r>
      <rPr>
        <b/>
        <sz val="36"/>
        <color theme="1"/>
        <rFont val="Calibri"/>
        <family val="2"/>
        <scheme val="minor"/>
      </rPr>
      <t>1.</t>
    </r>
    <r>
      <rPr>
        <sz val="36"/>
        <color theme="1"/>
        <rFont val="Calibri"/>
        <family val="2"/>
        <scheme val="minor"/>
      </rPr>
      <t xml:space="preserve"> Competitividad Índice General</t>
    </r>
  </si>
  <si>
    <r>
      <rPr>
        <b/>
        <sz val="36"/>
        <color theme="1"/>
        <rFont val="Calibri"/>
        <family val="2"/>
        <scheme val="minor"/>
      </rPr>
      <t>2.</t>
    </r>
    <r>
      <rPr>
        <sz val="36"/>
        <color theme="1"/>
        <rFont val="Calibri"/>
        <family val="2"/>
        <scheme val="minor"/>
      </rPr>
      <t xml:space="preserve"> Índices por la fuerza, alertas y consejos</t>
    </r>
  </si>
  <si>
    <r>
      <rPr>
        <b/>
        <sz val="36"/>
        <color theme="1"/>
        <rFont val="Calibri"/>
        <family val="2"/>
        <scheme val="minor"/>
      </rPr>
      <t>3.</t>
    </r>
    <r>
      <rPr>
        <sz val="36"/>
        <color theme="1"/>
        <rFont val="Calibri"/>
        <family val="2"/>
        <scheme val="minor"/>
      </rPr>
      <t xml:space="preserve"> gráficos</t>
    </r>
  </si>
  <si>
    <t>PRODUCTOS DE SUSTITUCIÓN NUEVO ENTRANTE VS</t>
  </si>
  <si>
    <t>2. El cliente Comercialización de Energía Eléctrica</t>
  </si>
  <si>
    <t>4. amenaza de nuevos ENTRANTE</t>
  </si>
  <si>
    <t>EN LA LUZ</t>
  </si>
  <si>
    <t>MÁS CONSEJOS PARA USTED</t>
  </si>
  <si>
    <t>Valorar esta hoja de cálculo y obtener 10% de descuento&gt;</t>
  </si>
  <si>
    <t>LUZ paquete de hojas de cálculo</t>
  </si>
  <si>
    <t>Paquete de hojas de trabajo más completos LUZ! Hay más de 100 hojas con un descuento del 75%! No te puedes perder ...</t>
  </si>
  <si>
    <t>ver detalles</t>
  </si>
  <si>
    <t>programa de cálculo de Corporate Finance</t>
  </si>
  <si>
    <t>Profissionalize sus finanzas! Con nuestro paquete va a tener más de 15 hojas para superar todos los desafíos financieros.</t>
  </si>
  <si>
    <t>Presentación de los resultados financieros</t>
  </si>
  <si>
    <t>Presente sus proyecciones y los resultados financieros de una manera profesional.</t>
  </si>
  <si>
    <t>Aprender exactamente lo que los empleados de su empresa están funcionando bien y cuáles necesitan mejoras.</t>
  </si>
  <si>
    <t>Además de un paquete de hoja de cálculo de planificación financiera, también obtiene acceso a un folleto cómo paso a paso en esta área.</t>
  </si>
  <si>
    <t>Hoja de control de inventario</t>
  </si>
  <si>
    <t>Contar con una herramienta para gestionar su inventario, punto de conocer sus productos y su coste medio de recompra.</t>
  </si>
  <si>
    <t>Hacer previsiones presupuestarias para su financiera y realizar un seguimiento de forma automática con un flujo caiax integrada en una sola hoja de cálculo.</t>
  </si>
  <si>
    <t>4 - ¿Qué significa la rivalidad entre los competidores?</t>
  </si>
  <si>
    <t>5 - ¿Qué significa la amenaza de sustitutos?</t>
  </si>
  <si>
    <t>6 - ¿Qué significa la amenaza de nuevos participantes?</t>
  </si>
  <si>
    <t>7 - ¿Qué significan los puntajes de las fuerzas y de su variación en la parrilla?</t>
  </si>
  <si>
    <t>PREGUNTAS FRECUENTES</t>
  </si>
  <si>
    <t>Haga clic a continuación para seleccionar la pregunta:</t>
  </si>
  <si>
    <t>Vea la respuesta a continuación:</t>
  </si>
  <si>
    <t>1 - ¿Cuáles son las 5 fuerzas de Porter?</t>
  </si>
  <si>
    <t>2 - ¿Qué hace el poder de negociación de los clientes?</t>
  </si>
  <si>
    <t>3 - ¿Qué significa la capacidad de negociación de proveedores?</t>
  </si>
  <si>
    <t>De acuerdo con el reconocido teórico Administración de Michael Porter, se puede analizar la situación competitiva de una empresa mediante el análisis de las cinco fuerzas principales, puede sobre esa base, para trazar una estrategia eficaz para su empresa. Estas cinco fuerzas consisten en la atención al cliente de comercio Fuerza, Fuerza Proveedor Negociación, los nuevos entrantes amenaza, amenaza de sustitutos y Productos La rivalidad entre competidores.</t>
  </si>
  <si>
    <t>Es el poder del cliente de negociación con los proveedores del segmento, normalmente forzando la práctica de precios más bajos, y la demanda de más servicios y mejorar la calidad de los productos. Esto estimula una mayor competencia. Esta fuerza se produce cuando los clientes compran en gran cantidad / valor; los márgenes de beneficio de la industria están apretados; Los productos tienen bajo nivel de diferenciación; reducción de costes amenaza los productos alternativos de reemplazo; muchos competidores que venden por menos numeroso grupo de clientes, etc.</t>
  </si>
  <si>
    <t>Esta fuerza es la inversa de la anterior, ya que el poder de negociación ahora es quien proporciona los productos / servicios. Proveedores generalmente de gran alcance, pueden utilizar como estrategias de negociación del incremento de los precios y / o reducción de la cantidad de suministro de productos. Este poder de negociación se produce cuando el segmento está dominado por unos pocos proveedores; hay mucha diferenciación en los productos ofrecidos; el coste de reposición es alta; el comprador tiene poca importancia para el proveedor; la amenaza de productos sustitutos es baja, etc.</t>
  </si>
  <si>
    <t>Con el creciente número de competidores y productos similares, la tendencia es la mayor rivalidad entre estas empresas. Esto significa que muchas empresas que compiten por el dinero y el poder de los mismos clientes que compran. Sólo hacer publicidad y precios más bajos, que atrae a los clientes y ofrecer servicios de baja calidad, no es la estrategia correcta, pero es lo que se ve a menudo en el mercado. Por otro lado, el desarrollo de estrategias para generar ventajas competitivas, especialmente en el servicio y la entrega de servicios de alta calidad, es una buena manera de éxito en esta guerra feroz.</t>
  </si>
  <si>
    <t>Son productos de la competencia que no sean similares a las de su empresa, pero satisfacen las mismas necesidades de sus clientes. Aunque no es competir con el mismo grado de intensidad, que son capaces de disminuir su cuota de mercado. A medida que el ciclo de vida de los productos es cada vez más corta y muchas empresas están siempre en la búsqueda de la innovación, la aparición de nuevos productos es grande. Esto aumenta el peligro de sustituir los productos que se vuelven obsoletos y / o con pocas ventajas competitivas por la mejor y más moderna y rentable.</t>
  </si>
  <si>
    <t>La amenaza de nuevos competidores depende de las barreras de entrada y la potencia de reacción de los operadores actuales. La verdad es que el mercado moderno está siempre abierto a las empresas que desean instalar. Y se convierte en una amenaza eterna a las empresas que ya están activas durante más tiempo. Algunos factores que favorecen la entrada de nuevos competidores, por lo que la amenaza alta, tales como poca diferenciación de productos; ahorro de gama baja; necesitará capital de bajo para la inversión; costes de cambio bajos de productos por los clientes; subvenciones del gobierno; el acceso a los canales de distribución existentes y etc. receptivo</t>
  </si>
  <si>
    <t>8. ¿Puedo añadir más filas y columnas en la hoja de cálculo?</t>
  </si>
  <si>
    <t>Es muy recomendable que utilice la estructura presentada rápida, ya que hay varias fórmulas que pueden verse afectadas por la adición de filas y columnas. Además, para facilitar la finalización mantener la hoja de trabajo desbloqueado sólo en lugares que llenar.</t>
  </si>
  <si>
    <t>9. ¿Puedo eliminar las líneas?</t>
  </si>
  <si>
    <t>Es muy recomendable que utilice la estructura presentada rápida, ya que hay varias fórmulas que pueden ser afectados por la eliminación de filas y columnas. Además, para facilitar la finalización mantener la hoja de trabajo desbloqueado sólo en lugares que llenar.</t>
  </si>
  <si>
    <t>10. Esta hoja de cálculo se pueden someter a las instituciones financieras?</t>
  </si>
  <si>
    <t>Sí. Sin embargo, estos datos no garantizan aprobado o no aprobado por estas instituciones. Se utiliza como datos suplementarios.</t>
  </si>
  <si>
    <t>12. Cómo desbloquear la hoja de cálculo?</t>
  </si>
  <si>
    <t>Solo tienes que introducir el menú superior "revisión" y seleccione la hoja de desbloqueo elemento en el grupo Cambios. Las hojas de cálculo no tienen contraseñas, que están encerrados sólo para mejorar la usabilidad de ellas</t>
  </si>
  <si>
    <t>11. ¿Cuáles son las alertas y consejos?</t>
  </si>
  <si>
    <t>En esta pestaña de la hoja hay varios consejos adaptados a las respuestas que dio en las pestañas anteriores. Le recomendamos que haga su estrategia, teniendo en cuenta lo que genera la hoja de cálculo, por lo que alcanzar el mejor resultado posible.</t>
  </si>
  <si>
    <r>
      <t>Las preguntas en la misma se hacen en una forma de identificar cómo cada fuerza ejerce amenaza para su negocio o idea de negocio. La hoja de cálculo utiliza una multiplicación entre el acuerdo y factores importantes para cuantificar sus respuestas. la</t>
    </r>
    <r>
      <rPr>
        <b/>
        <sz val="11"/>
        <color theme="0"/>
        <rFont val="Calibri"/>
        <family val="2"/>
        <scheme val="minor"/>
      </rPr>
      <t>columna</t>
    </r>
    <r>
      <rPr>
        <sz val="11"/>
        <color theme="0"/>
        <rFont val="Calibri"/>
        <family val="2"/>
        <scheme val="minor"/>
      </rPr>
      <t>acuerdo varía de 1 a 5 (muy en desacuerdo a totalmente de acuerdo) y la importancia de 1-2 (no es importante o muy importante). La multiplicación de estos factores le da la puntuación real de cada factor de riesgo, ayudando en las puntas rankeamento ideal para usted. Por otra parte, con la puntuación de cada fuerza, se puede entender qué factores son una prioridad en el momento de las estrategias de polillas para su negocio.</t>
    </r>
  </si>
  <si>
    <t>hojas de cálculo del paquete con folleto: Planificación Financiera</t>
  </si>
  <si>
    <t>hoja de cálculo de flujo de caja con el control del presupuesto</t>
  </si>
  <si>
    <t>EMPRESA</t>
  </si>
  <si>
    <t>Si desea comparar dos empresas o ideas de negocio, responder a las preguntas de la segunda aleta con respecto a la idea secundaria.</t>
  </si>
  <si>
    <t>La empresa B</t>
  </si>
  <si>
    <r>
      <rPr>
        <b/>
        <sz val="72"/>
        <color theme="1"/>
        <rFont val="Calibri"/>
        <family val="2"/>
        <scheme val="minor"/>
      </rPr>
      <t>1.</t>
    </r>
    <r>
      <rPr>
        <sz val="72"/>
        <color theme="1"/>
        <rFont val="Calibri"/>
        <family val="2"/>
        <scheme val="minor"/>
      </rPr>
      <t xml:space="preserve"> Competitividad Índice General</t>
    </r>
  </si>
  <si>
    <r>
      <rPr>
        <b/>
        <sz val="72"/>
        <color theme="1"/>
        <rFont val="Calibri"/>
        <family val="2"/>
        <scheme val="minor"/>
      </rPr>
      <t>2.</t>
    </r>
    <r>
      <rPr>
        <sz val="72"/>
        <color theme="1"/>
        <rFont val="Calibri"/>
        <family val="2"/>
        <scheme val="minor"/>
      </rPr>
      <t xml:space="preserve"> Índices por la fuerza, alertas y consejos</t>
    </r>
  </si>
  <si>
    <r>
      <rPr>
        <b/>
        <sz val="72"/>
        <color theme="1"/>
        <rFont val="Calibri"/>
        <family val="2"/>
        <scheme val="minor"/>
      </rPr>
      <t>3.1</t>
    </r>
    <r>
      <rPr>
        <sz val="72"/>
        <color theme="1"/>
        <rFont val="Calibri"/>
        <family val="2"/>
        <scheme val="minor"/>
      </rPr>
      <t xml:space="preserve"> Gráficos por la fuerza</t>
    </r>
  </si>
  <si>
    <r>
      <rPr>
        <b/>
        <sz val="72"/>
        <color theme="1"/>
        <rFont val="Calibri"/>
        <family val="2"/>
        <scheme val="minor"/>
      </rPr>
      <t>3.2</t>
    </r>
    <r>
      <rPr>
        <sz val="72"/>
        <color theme="1"/>
        <rFont val="Calibri"/>
        <family val="2"/>
        <scheme val="minor"/>
      </rPr>
      <t xml:space="preserve"> Gráficos por la pregunta</t>
    </r>
  </si>
  <si>
    <t>NOMBRE B</t>
  </si>
  <si>
    <t>NOMBRE DE LA EMPRESA</t>
  </si>
  <si>
    <t>hoja FODA</t>
  </si>
  <si>
    <t>Preparar la mejor manera para la planificación estratégica de su empresa! Aprende y hacer que el tiempo de su análisis FODA (DAFO) con nuestra Hoja de Análisis FODA!</t>
  </si>
  <si>
    <t>Hoja de trabajo Flujo de Caja</t>
  </si>
  <si>
    <t>Tenga toda su control financiero fácilmente organizado por esta herramienta completa!</t>
  </si>
  <si>
    <t>hoja de cálculo de análisis de BCG</t>
  </si>
  <si>
    <t>Averigüe qué productos o servicios valen en su empresa para delinear estrategias de éxito!</t>
  </si>
  <si>
    <t>Hojas de estrategia Kit</t>
  </si>
  <si>
    <t>Responder a las preguntas ideadas para evaluar la situación de la empresa o idea principal como las cinco fuerzas competitivas que lo rodean, que según Porter son:</t>
  </si>
  <si>
    <t>Tenga en cuenta las fuerzas que amenazan el negocio visualmente con el fin de facilitar el desarrollo de estrategias basadas en datos sencillos, precisos y claros.</t>
  </si>
  <si>
    <t>Esta ficha son alertas y consejos en cuanto a la potencia de cada amenaza de la fuerza y ​​de la situación general de la empresa o idea. Además rankeadas consejos, con el fin de informarle de qué tipo de acciones son más importantes para su situación específica.</t>
  </si>
  <si>
    <t>5 FUERZAS DE PORTER</t>
  </si>
  <si>
    <t>HareHare - restaurante de comida árabe</t>
  </si>
  <si>
    <t>Concuerdo totalmente</t>
  </si>
  <si>
    <t>Muy importante</t>
  </si>
  <si>
    <t>Sin importancia</t>
  </si>
  <si>
    <t>Shanghai - restaurante de comida japonesa</t>
  </si>
  <si>
    <t>2. EMPRESA B</t>
  </si>
  <si>
    <t>1. EMPRESA A</t>
  </si>
  <si>
    <t>Concuerdo en parte</t>
  </si>
  <si>
    <t>Desacuerdo en parte</t>
  </si>
  <si>
    <t>Desacuerdo totalmente</t>
  </si>
  <si>
    <t>Importante</t>
  </si>
  <si>
    <t>Ni de acuerdo ni de desacuerdo</t>
  </si>
  <si>
    <r>
      <rPr>
        <b/>
        <sz val="16"/>
        <color theme="1" tint="0.249977111117893"/>
        <rFont val="Calibri"/>
        <family val="2"/>
        <scheme val="minor"/>
      </rPr>
      <t xml:space="preserve">ATENCIÓN: </t>
    </r>
    <r>
      <rPr>
        <sz val="16"/>
        <color theme="1" tint="0.249977111117893"/>
        <rFont val="Calibri"/>
        <family val="2"/>
        <scheme val="minor"/>
      </rPr>
      <t>esta es una hoja de trabajo demostrativa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</si>
</sst>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00"/>
  </numFmts>
  <fonts count="52" x14ac:knownFonts="1">
    <font>
      <sz val="11"/>
      <color theme="1"/>
      <name val="Calibri"/>
      <family val="2"/>
      <scheme val="minor"/>
    </font>
    <font>
      <u/>
      <sz val="11"/>
      <color theme="10"/>
      <name val="Calibri"/>
      <family val="2"/>
      <scheme val="minor"/>
    </font>
    <font>
      <b/>
      <sz val="11"/>
      <color theme="0"/>
      <name val="Calibri"/>
      <family val="2"/>
      <scheme val="minor"/>
    </font>
    <font>
      <sz val="11"/>
      <color theme="0"/>
      <name val="Calibri"/>
      <family val="2"/>
      <scheme val="minor"/>
    </font>
    <font>
      <sz val="11"/>
      <name val="Calibri"/>
      <family val="2"/>
      <scheme val="minor"/>
    </font>
    <font>
      <sz val="18"/>
      <color theme="1"/>
      <name val="Calibri"/>
      <family val="2"/>
      <scheme val="minor"/>
    </font>
    <font>
      <sz val="26"/>
      <color theme="1"/>
      <name val="Calibri"/>
      <family val="2"/>
      <scheme val="minor"/>
    </font>
    <font>
      <sz val="11"/>
      <color theme="1"/>
      <name val="Calibri"/>
      <family val="2"/>
      <scheme val="minor"/>
    </font>
    <font>
      <sz val="18"/>
      <color rgb="FF333333"/>
      <name val="Calibri"/>
      <family val="2"/>
      <scheme val="minor"/>
    </font>
    <font>
      <sz val="28"/>
      <color rgb="FF333333"/>
      <name val="Calibri"/>
      <family val="2"/>
      <scheme val="minor"/>
    </font>
    <font>
      <b/>
      <sz val="48"/>
      <color theme="1"/>
      <name val="Calibri"/>
      <family val="2"/>
      <scheme val="minor"/>
    </font>
    <font>
      <sz val="10.5"/>
      <color rgb="FF333333"/>
      <name val="Calibri"/>
      <family val="2"/>
      <scheme val="minor"/>
    </font>
    <font>
      <b/>
      <sz val="18"/>
      <color rgb="FF595959"/>
      <name val="Calibri"/>
      <family val="2"/>
      <scheme val="minor"/>
    </font>
    <font>
      <b/>
      <sz val="18"/>
      <color rgb="FFFF0000"/>
      <name val="Calibri"/>
      <family val="2"/>
      <scheme val="minor"/>
    </font>
    <font>
      <b/>
      <sz val="18"/>
      <name val="Calibri"/>
      <family val="2"/>
      <scheme val="minor"/>
    </font>
    <font>
      <b/>
      <sz val="14"/>
      <color theme="0"/>
      <name val="Calibri"/>
      <family val="2"/>
      <scheme val="minor"/>
    </font>
    <font>
      <b/>
      <sz val="18"/>
      <color theme="1"/>
      <name val="Calibri"/>
      <family val="2"/>
      <scheme val="minor"/>
    </font>
    <font>
      <sz val="14"/>
      <color rgb="FF3366CC"/>
      <name val="Calibri"/>
      <family val="2"/>
      <scheme val="minor"/>
    </font>
    <font>
      <sz val="11"/>
      <color rgb="FF333333"/>
      <name val="Arial"/>
      <family val="2"/>
    </font>
    <font>
      <b/>
      <sz val="11"/>
      <color rgb="FFFF0000"/>
      <name val="Arial"/>
      <family val="2"/>
    </font>
    <font>
      <sz val="11"/>
      <color rgb="FF3D3C40"/>
      <name val="Arial"/>
      <family val="2"/>
    </font>
    <font>
      <b/>
      <sz val="12"/>
      <color theme="0"/>
      <name val="Calibri"/>
      <family val="2"/>
      <scheme val="minor"/>
    </font>
    <font>
      <sz val="20"/>
      <color theme="1"/>
      <name val="Calibri"/>
      <family val="2"/>
      <scheme val="minor"/>
    </font>
    <font>
      <sz val="12"/>
      <color rgb="FF333333"/>
      <name val="Calibri"/>
      <family val="2"/>
      <scheme val="minor"/>
    </font>
    <font>
      <sz val="12"/>
      <color theme="1"/>
      <name val="Calibri"/>
      <family val="2"/>
      <scheme val="minor"/>
    </font>
    <font>
      <sz val="11"/>
      <color rgb="FF999999"/>
      <name val="Calibri"/>
      <family val="2"/>
      <scheme val="minor"/>
    </font>
    <font>
      <sz val="10.5"/>
      <color rgb="FF595959"/>
      <name val="Calibri"/>
      <family val="2"/>
      <scheme val="minor"/>
    </font>
    <font>
      <b/>
      <sz val="16"/>
      <color rgb="FF666666"/>
      <name val="Calibri"/>
      <family val="2"/>
      <scheme val="minor"/>
    </font>
    <font>
      <sz val="16"/>
      <color rgb="FF666666"/>
      <name val="Calibri"/>
      <family val="2"/>
      <scheme val="minor"/>
    </font>
    <font>
      <sz val="28"/>
      <color theme="1"/>
      <name val="Calibri"/>
      <family val="2"/>
      <scheme val="minor"/>
    </font>
    <font>
      <sz val="26"/>
      <color theme="0"/>
      <name val="Calibri"/>
      <family val="2"/>
      <scheme val="minor"/>
    </font>
    <font>
      <sz val="28"/>
      <color theme="0" tint="-0.499984740745262"/>
      <name val="Calibri"/>
      <family val="2"/>
      <scheme val="minor"/>
    </font>
    <font>
      <sz val="36"/>
      <color theme="1"/>
      <name val="Calibri"/>
      <family val="2"/>
      <scheme val="minor"/>
    </font>
    <font>
      <b/>
      <sz val="36"/>
      <color theme="1"/>
      <name val="Calibri"/>
      <family val="2"/>
      <scheme val="minor"/>
    </font>
    <font>
      <sz val="48"/>
      <color theme="1"/>
      <name val="Calibri"/>
      <family val="2"/>
      <scheme val="minor"/>
    </font>
    <font>
      <u/>
      <sz val="11"/>
      <color theme="1"/>
      <name val="Calibri"/>
      <family val="2"/>
      <scheme val="minor"/>
    </font>
    <font>
      <sz val="22"/>
      <color rgb="FF333333"/>
      <name val="Cambria"/>
      <family val="2"/>
      <scheme val="major"/>
    </font>
    <font>
      <b/>
      <sz val="16"/>
      <color theme="0"/>
      <name val="Calibri"/>
      <family val="2"/>
      <scheme val="minor"/>
    </font>
    <font>
      <sz val="16"/>
      <color rgb="FF3366CC"/>
      <name val="Calibri"/>
      <family val="2"/>
      <scheme val="minor"/>
    </font>
    <font>
      <sz val="11"/>
      <color theme="4"/>
      <name val="Calibri"/>
      <family val="2"/>
      <scheme val="minor"/>
    </font>
    <font>
      <sz val="11"/>
      <color rgb="FF5B9BD5"/>
      <name val="Calibri"/>
      <family val="2"/>
      <scheme val="minor"/>
    </font>
    <font>
      <b/>
      <sz val="14"/>
      <color rgb="FF595959"/>
      <name val="Calibri"/>
      <family val="2"/>
      <scheme val="minor"/>
    </font>
    <font>
      <sz val="14"/>
      <color rgb="FF595959"/>
      <name val="Calibri"/>
      <family val="2"/>
      <scheme val="minor"/>
    </font>
    <font>
      <b/>
      <sz val="14"/>
      <color rgb="FF00B050"/>
      <name val="Calibri"/>
      <family val="2"/>
      <scheme val="minor"/>
    </font>
    <font>
      <sz val="12"/>
      <color theme="0"/>
      <name val="Arial"/>
      <family val="2"/>
    </font>
    <font>
      <sz val="11"/>
      <color theme="0"/>
      <name val="Arial"/>
      <family val="2"/>
    </font>
    <font>
      <b/>
      <sz val="9"/>
      <color indexed="81"/>
      <name val="Segoe UI"/>
      <family val="2"/>
    </font>
    <font>
      <sz val="72"/>
      <color theme="1"/>
      <name val="Calibri"/>
      <family val="2"/>
      <scheme val="minor"/>
    </font>
    <font>
      <b/>
      <sz val="72"/>
      <color theme="1"/>
      <name val="Calibri"/>
      <family val="2"/>
      <scheme val="minor"/>
    </font>
    <font>
      <sz val="16"/>
      <color theme="1" tint="0.249977111117893"/>
      <name val="Calibri"/>
      <family val="2"/>
      <scheme val="minor"/>
    </font>
    <font>
      <b/>
      <sz val="16"/>
      <color theme="1" tint="0.249977111117893"/>
      <name val="Calibri"/>
      <family val="2"/>
      <scheme val="minor"/>
    </font>
    <font>
      <sz val="14"/>
      <color theme="1"/>
      <name val="Calibri"/>
      <family val="2"/>
      <scheme val="minor"/>
    </font>
  </fonts>
  <fills count="14">
    <fill>
      <patternFill patternType="none"/>
    </fill>
    <fill>
      <patternFill patternType="gray125"/>
    </fill>
    <fill>
      <patternFill patternType="solid">
        <fgColor rgb="FF333333"/>
        <bgColor indexed="64"/>
      </patternFill>
    </fill>
    <fill>
      <patternFill patternType="solid">
        <fgColor rgb="FFF2F2F2"/>
        <bgColor indexed="64"/>
      </patternFill>
    </fill>
    <fill>
      <patternFill patternType="solid">
        <fgColor rgb="FFFF9900"/>
        <bgColor indexed="64"/>
      </patternFill>
    </fill>
    <fill>
      <patternFill patternType="solid">
        <fgColor rgb="FF336699"/>
        <bgColor indexed="64"/>
      </patternFill>
    </fill>
    <fill>
      <patternFill patternType="solid">
        <fgColor theme="0"/>
        <bgColor indexed="64"/>
      </patternFill>
    </fill>
    <fill>
      <patternFill patternType="solid">
        <fgColor rgb="FFECF0F1"/>
        <bgColor indexed="64"/>
      </patternFill>
    </fill>
    <fill>
      <patternFill patternType="solid">
        <fgColor theme="4" tint="0.79998168889431442"/>
        <bgColor indexed="64"/>
      </patternFill>
    </fill>
    <fill>
      <patternFill patternType="solid">
        <fgColor rgb="FF6699CC"/>
        <bgColor indexed="64"/>
      </patternFill>
    </fill>
    <fill>
      <patternFill patternType="solid">
        <fgColor theme="0" tint="-4.9989318521683403E-2"/>
        <bgColor indexed="64"/>
      </patternFill>
    </fill>
    <fill>
      <patternFill patternType="solid">
        <fgColor rgb="FF5B98CF"/>
        <bgColor indexed="64"/>
      </patternFill>
    </fill>
    <fill>
      <patternFill patternType="solid">
        <fgColor rgb="FFFFFFFF"/>
        <bgColor indexed="64"/>
      </patternFill>
    </fill>
    <fill>
      <patternFill patternType="solid">
        <fgColor rgb="FFFFCC00"/>
        <bgColor indexed="64"/>
      </patternFill>
    </fill>
  </fills>
  <borders count="31">
    <border>
      <left/>
      <right/>
      <top/>
      <bottom/>
      <diagonal/>
    </border>
    <border>
      <left style="thick">
        <color theme="0"/>
      </left>
      <right/>
      <top style="thick">
        <color theme="0"/>
      </top>
      <bottom style="thick">
        <color theme="0"/>
      </bottom>
      <diagonal/>
    </border>
    <border>
      <left/>
      <right/>
      <top style="thick">
        <color theme="0"/>
      </top>
      <bottom style="thick">
        <color theme="0"/>
      </bottom>
      <diagonal/>
    </border>
    <border>
      <left/>
      <right style="thick">
        <color theme="0"/>
      </right>
      <top style="thick">
        <color theme="0"/>
      </top>
      <bottom style="thick">
        <color theme="0"/>
      </bottom>
      <diagonal/>
    </border>
    <border>
      <left/>
      <right style="thin">
        <color theme="0" tint="-0.14999847407452621"/>
      </right>
      <top style="thick">
        <color theme="0"/>
      </top>
      <bottom style="thick">
        <color theme="0"/>
      </bottom>
      <diagonal/>
    </border>
    <border>
      <left style="thin">
        <color theme="0" tint="-0.14999847407452621"/>
      </left>
      <right style="thin">
        <color theme="0" tint="-0.14999847407452621"/>
      </right>
      <top/>
      <bottom style="thin">
        <color theme="0" tint="-0.14999847407452621"/>
      </bottom>
      <diagonal/>
    </border>
    <border>
      <left style="thick">
        <color theme="0"/>
      </left>
      <right/>
      <top style="thin">
        <color theme="0" tint="-0.14999847407452621"/>
      </top>
      <bottom style="thick">
        <color theme="0"/>
      </bottom>
      <diagonal/>
    </border>
    <border>
      <left/>
      <right/>
      <top style="thin">
        <color theme="0" tint="-0.14999847407452621"/>
      </top>
      <bottom style="thick">
        <color theme="0"/>
      </bottom>
      <diagonal/>
    </border>
    <border>
      <left/>
      <right style="thin">
        <color theme="0" tint="-0.14999847407452621"/>
      </right>
      <top style="thin">
        <color theme="0" tint="-0.14999847407452621"/>
      </top>
      <bottom style="thick">
        <color theme="0"/>
      </bottom>
      <diagonal/>
    </border>
    <border>
      <left style="thick">
        <color theme="0"/>
      </left>
      <right/>
      <top style="thick">
        <color theme="0"/>
      </top>
      <bottom/>
      <diagonal/>
    </border>
    <border>
      <left style="thick">
        <color theme="0"/>
      </left>
      <right style="thick">
        <color theme="0"/>
      </right>
      <top style="thick">
        <color theme="0"/>
      </top>
      <bottom style="thick">
        <color theme="0"/>
      </bottom>
      <diagonal/>
    </border>
    <border>
      <left style="thick">
        <color theme="0"/>
      </left>
      <right style="thick">
        <color theme="0"/>
      </right>
      <top/>
      <bottom style="thick">
        <color theme="0"/>
      </bottom>
      <diagonal/>
    </border>
    <border>
      <left style="thick">
        <color theme="0"/>
      </left>
      <right/>
      <top style="thick">
        <color theme="0"/>
      </top>
      <bottom style="medium">
        <color theme="0"/>
      </bottom>
      <diagonal/>
    </border>
    <border>
      <left/>
      <right style="thick">
        <color theme="0"/>
      </right>
      <top style="thick">
        <color theme="0"/>
      </top>
      <bottom style="medium">
        <color theme="0"/>
      </bottom>
      <diagonal/>
    </border>
    <border>
      <left style="thick">
        <color theme="0"/>
      </left>
      <right/>
      <top style="medium">
        <color theme="0"/>
      </top>
      <bottom style="medium">
        <color theme="0"/>
      </bottom>
      <diagonal/>
    </border>
    <border>
      <left/>
      <right style="thick">
        <color theme="0"/>
      </right>
      <top style="medium">
        <color theme="0"/>
      </top>
      <bottom style="medium">
        <color theme="0"/>
      </bottom>
      <diagonal/>
    </border>
    <border>
      <left style="thick">
        <color theme="0"/>
      </left>
      <right/>
      <top style="medium">
        <color theme="0"/>
      </top>
      <bottom style="thick">
        <color theme="0"/>
      </bottom>
      <diagonal/>
    </border>
    <border>
      <left/>
      <right style="thick">
        <color theme="0"/>
      </right>
      <top style="medium">
        <color theme="0"/>
      </top>
      <bottom style="thick">
        <color theme="0"/>
      </bottom>
      <diagonal/>
    </border>
    <border>
      <left style="thick">
        <color theme="0"/>
      </left>
      <right style="thick">
        <color theme="0"/>
      </right>
      <top/>
      <bottom/>
      <diagonal/>
    </border>
    <border>
      <left/>
      <right/>
      <top style="thick">
        <color theme="0"/>
      </top>
      <bottom/>
      <diagonal/>
    </border>
    <border>
      <left/>
      <right style="thick">
        <color theme="0"/>
      </right>
      <top style="thick">
        <color theme="0"/>
      </top>
      <bottom/>
      <diagonal/>
    </border>
    <border>
      <left/>
      <right style="thick">
        <color theme="0"/>
      </right>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top/>
      <bottom style="thick">
        <color theme="0"/>
      </bottom>
      <diagonal/>
    </border>
    <border>
      <left style="thick">
        <color theme="0"/>
      </left>
      <right style="thick">
        <color theme="0"/>
      </right>
      <top style="thick">
        <color theme="0"/>
      </top>
      <bottom/>
      <diagonal/>
    </border>
    <border>
      <left style="thick">
        <color theme="3"/>
      </left>
      <right/>
      <top style="thick">
        <color theme="3"/>
      </top>
      <bottom style="thick">
        <color theme="3"/>
      </bottom>
      <diagonal/>
    </border>
    <border>
      <left/>
      <right/>
      <top style="thick">
        <color theme="3"/>
      </top>
      <bottom style="thick">
        <color theme="3"/>
      </bottom>
      <diagonal/>
    </border>
    <border>
      <left/>
      <right style="thick">
        <color theme="3"/>
      </right>
      <top style="thick">
        <color theme="3"/>
      </top>
      <bottom style="thick">
        <color theme="3"/>
      </bottom>
      <diagonal/>
    </border>
  </borders>
  <cellStyleXfs count="3">
    <xf numFmtId="0" fontId="0" fillId="0" borderId="0"/>
    <xf numFmtId="0" fontId="1" fillId="0" borderId="0" applyNumberFormat="0" applyFill="0" applyBorder="0" applyAlignment="0" applyProtection="0"/>
    <xf numFmtId="9" fontId="7" fillId="0" borderId="0" applyFont="0" applyFill="0" applyBorder="0" applyAlignment="0" applyProtection="0"/>
  </cellStyleXfs>
  <cellXfs count="145">
    <xf numFmtId="0" fontId="0" fillId="0" borderId="0" xfId="0"/>
    <xf numFmtId="0" fontId="0" fillId="2" borderId="0" xfId="0" applyFill="1"/>
    <xf numFmtId="0" fontId="3" fillId="0" borderId="0" xfId="0" applyFont="1"/>
    <xf numFmtId="0" fontId="0" fillId="3" borderId="0" xfId="0" applyFill="1"/>
    <xf numFmtId="0" fontId="0" fillId="3" borderId="0" xfId="0" applyFont="1" applyFill="1"/>
    <xf numFmtId="0" fontId="5" fillId="3" borderId="0" xfId="0" applyFont="1" applyFill="1"/>
    <xf numFmtId="0" fontId="8" fillId="3" borderId="0" xfId="0" applyFont="1" applyFill="1"/>
    <xf numFmtId="0" fontId="0" fillId="0" borderId="0" xfId="0" applyFill="1"/>
    <xf numFmtId="0" fontId="8" fillId="0" borderId="0" xfId="0" applyFont="1" applyFill="1"/>
    <xf numFmtId="0" fontId="17" fillId="0" borderId="0" xfId="0" applyFont="1" applyAlignment="1">
      <alignment vertical="center"/>
    </xf>
    <xf numFmtId="0" fontId="0" fillId="0" borderId="0" xfId="0" applyAlignment="1">
      <alignment vertical="center"/>
    </xf>
    <xf numFmtId="0" fontId="19" fillId="0" borderId="0" xfId="0" applyFont="1" applyAlignment="1">
      <alignment horizontal="left" vertical="center"/>
    </xf>
    <xf numFmtId="0" fontId="18" fillId="0" borderId="0" xfId="0" applyFont="1" applyAlignment="1">
      <alignment horizontal="left" vertical="center" wrapText="1"/>
    </xf>
    <xf numFmtId="0" fontId="18" fillId="0" borderId="0" xfId="0" applyFont="1" applyAlignment="1">
      <alignment horizontal="left" vertical="top" wrapText="1"/>
    </xf>
    <xf numFmtId="0" fontId="18" fillId="0" borderId="0" xfId="0" applyFont="1" applyAlignment="1">
      <alignment vertical="top" wrapText="1"/>
    </xf>
    <xf numFmtId="0" fontId="18" fillId="0" borderId="0" xfId="0" applyFont="1" applyAlignment="1">
      <alignment horizontal="left" vertical="top"/>
    </xf>
    <xf numFmtId="0" fontId="20" fillId="0" borderId="0" xfId="0" applyFont="1" applyAlignment="1">
      <alignment wrapText="1"/>
    </xf>
    <xf numFmtId="164" fontId="24" fillId="6" borderId="5" xfId="0" applyNumberFormat="1" applyFont="1" applyFill="1" applyBorder="1" applyAlignment="1" applyProtection="1">
      <alignment horizontal="center" vertical="center"/>
      <protection locked="0"/>
    </xf>
    <xf numFmtId="0" fontId="25" fillId="7" borderId="1" xfId="0" applyFont="1" applyFill="1" applyBorder="1" applyAlignment="1" applyProtection="1">
      <alignment horizontal="center" vertical="center"/>
    </xf>
    <xf numFmtId="0" fontId="3" fillId="0" borderId="0" xfId="0" applyFont="1" applyProtection="1"/>
    <xf numFmtId="0" fontId="3" fillId="3" borderId="0" xfId="0" applyFont="1" applyFill="1"/>
    <xf numFmtId="0" fontId="26" fillId="0" borderId="0" xfId="0" applyFont="1" applyFill="1" applyBorder="1" applyAlignment="1" applyProtection="1">
      <alignment vertical="center"/>
    </xf>
    <xf numFmtId="0" fontId="0" fillId="0" borderId="0" xfId="0" applyFont="1"/>
    <xf numFmtId="1" fontId="3" fillId="0" borderId="0" xfId="0" applyNumberFormat="1" applyFont="1"/>
    <xf numFmtId="0" fontId="27" fillId="0" borderId="0" xfId="0" applyNumberFormat="1" applyFont="1" applyFill="1" applyBorder="1" applyAlignment="1" applyProtection="1">
      <alignment vertical="center"/>
    </xf>
    <xf numFmtId="0" fontId="28" fillId="8" borderId="0" xfId="0" applyNumberFormat="1" applyFont="1" applyFill="1" applyBorder="1" applyAlignment="1" applyProtection="1">
      <alignment vertical="center"/>
    </xf>
    <xf numFmtId="0" fontId="25" fillId="8" borderId="0" xfId="0" applyFont="1" applyFill="1" applyBorder="1" applyAlignment="1" applyProtection="1">
      <alignment vertical="center"/>
    </xf>
    <xf numFmtId="0" fontId="25" fillId="0" borderId="0" xfId="0" applyFont="1" applyFill="1" applyBorder="1" applyAlignment="1" applyProtection="1">
      <alignment vertical="center"/>
    </xf>
    <xf numFmtId="0" fontId="28" fillId="0" borderId="0" xfId="0" applyNumberFormat="1" applyFont="1" applyFill="1" applyBorder="1" applyAlignment="1" applyProtection="1">
      <alignment vertical="center"/>
    </xf>
    <xf numFmtId="0" fontId="27" fillId="8" borderId="0" xfId="0" applyNumberFormat="1" applyFont="1" applyFill="1" applyBorder="1" applyAlignment="1" applyProtection="1">
      <alignment horizontal="center" vertical="center"/>
    </xf>
    <xf numFmtId="0" fontId="27" fillId="0" borderId="0" xfId="0" applyNumberFormat="1" applyFont="1" applyFill="1" applyBorder="1" applyAlignment="1" applyProtection="1">
      <alignment horizontal="center" vertical="center"/>
    </xf>
    <xf numFmtId="0" fontId="0" fillId="0" borderId="0" xfId="0" applyFill="1" applyBorder="1"/>
    <xf numFmtId="0" fontId="0" fillId="8" borderId="0" xfId="0" applyFill="1" applyBorder="1" applyAlignment="1">
      <alignment horizontal="center"/>
    </xf>
    <xf numFmtId="0" fontId="0" fillId="0" borderId="0" xfId="0" applyFill="1" applyBorder="1" applyAlignment="1">
      <alignment horizontal="center"/>
    </xf>
    <xf numFmtId="0" fontId="3" fillId="6" borderId="0" xfId="0" applyFont="1" applyFill="1"/>
    <xf numFmtId="0" fontId="29" fillId="0" borderId="0" xfId="0" applyFont="1"/>
    <xf numFmtId="9" fontId="3" fillId="6" borderId="0" xfId="0" applyNumberFormat="1" applyFont="1" applyFill="1"/>
    <xf numFmtId="1" fontId="6" fillId="6" borderId="10" xfId="2" applyNumberFormat="1" applyFont="1" applyFill="1" applyBorder="1" applyAlignment="1">
      <alignment horizontal="center" vertical="center"/>
    </xf>
    <xf numFmtId="0" fontId="3" fillId="5" borderId="10" xfId="0" applyFont="1" applyFill="1" applyBorder="1" applyAlignment="1" applyProtection="1">
      <alignment vertical="center" wrapText="1"/>
    </xf>
    <xf numFmtId="0" fontId="30" fillId="9" borderId="12" xfId="0" applyFont="1" applyFill="1" applyBorder="1" applyAlignment="1" applyProtection="1">
      <alignment horizontal="center" vertical="center"/>
    </xf>
    <xf numFmtId="0" fontId="3" fillId="9" borderId="13" xfId="0" applyFont="1" applyFill="1" applyBorder="1" applyAlignment="1" applyProtection="1">
      <alignment horizontal="left" vertical="center" wrapText="1" indent="1"/>
    </xf>
    <xf numFmtId="0" fontId="30" fillId="6" borderId="11" xfId="0" applyFont="1" applyFill="1" applyBorder="1" applyAlignment="1" applyProtection="1">
      <alignment horizontal="center" vertical="center"/>
    </xf>
    <xf numFmtId="0" fontId="3" fillId="6" borderId="11" xfId="0" applyFont="1" applyFill="1" applyBorder="1" applyAlignment="1" applyProtection="1">
      <alignment horizontal="left" vertical="center" wrapText="1" indent="1"/>
    </xf>
    <xf numFmtId="0" fontId="30" fillId="9" borderId="14" xfId="0" applyFont="1" applyFill="1" applyBorder="1" applyAlignment="1" applyProtection="1">
      <alignment horizontal="center" vertical="center"/>
    </xf>
    <xf numFmtId="0" fontId="3" fillId="9" borderId="15" xfId="0" applyFont="1" applyFill="1" applyBorder="1" applyAlignment="1" applyProtection="1">
      <alignment horizontal="left" vertical="center" wrapText="1" indent="1"/>
    </xf>
    <xf numFmtId="0" fontId="3" fillId="6" borderId="11" xfId="0" applyFont="1" applyFill="1" applyBorder="1" applyAlignment="1" applyProtection="1">
      <alignment horizontal="left" vertical="center" indent="1"/>
    </xf>
    <xf numFmtId="0" fontId="30" fillId="9" borderId="16" xfId="0" applyFont="1" applyFill="1" applyBorder="1" applyAlignment="1" applyProtection="1">
      <alignment horizontal="center" vertical="center"/>
    </xf>
    <xf numFmtId="0" fontId="3" fillId="9" borderId="17" xfId="0" applyFont="1" applyFill="1" applyBorder="1" applyAlignment="1" applyProtection="1">
      <alignment horizontal="left" vertical="center" wrapText="1" indent="1"/>
    </xf>
    <xf numFmtId="0" fontId="30" fillId="6" borderId="18" xfId="0" applyFont="1" applyFill="1" applyBorder="1" applyAlignment="1" applyProtection="1">
      <alignment horizontal="center" vertical="center"/>
    </xf>
    <xf numFmtId="0" fontId="0" fillId="0" borderId="0" xfId="0" applyAlignment="1">
      <alignment wrapText="1"/>
    </xf>
    <xf numFmtId="0" fontId="3" fillId="6" borderId="0" xfId="0" applyFont="1" applyFill="1" applyAlignment="1">
      <alignment wrapText="1"/>
    </xf>
    <xf numFmtId="0" fontId="0" fillId="2" borderId="0" xfId="0" applyFont="1" applyFill="1"/>
    <xf numFmtId="0" fontId="12" fillId="0" borderId="0" xfId="0" applyFont="1" applyAlignment="1">
      <alignment horizontal="left" vertical="center" indent="3"/>
    </xf>
    <xf numFmtId="0" fontId="0" fillId="6" borderId="0" xfId="0" applyFont="1" applyFill="1"/>
    <xf numFmtId="0" fontId="0" fillId="6" borderId="0" xfId="0" applyFont="1" applyFill="1" applyAlignment="1">
      <alignment wrapText="1"/>
    </xf>
    <xf numFmtId="0" fontId="3" fillId="0" borderId="0" xfId="0" applyFont="1" applyAlignment="1">
      <alignment wrapText="1"/>
    </xf>
    <xf numFmtId="0" fontId="31" fillId="0" borderId="0" xfId="0" applyFont="1" applyAlignment="1">
      <alignment vertical="top"/>
    </xf>
    <xf numFmtId="0" fontId="10" fillId="0" borderId="0" xfId="0" applyNumberFormat="1" applyFont="1" applyAlignment="1"/>
    <xf numFmtId="0" fontId="32" fillId="0" borderId="0" xfId="0" applyFont="1" applyBorder="1" applyAlignment="1">
      <alignment vertical="center"/>
    </xf>
    <xf numFmtId="9" fontId="3" fillId="0" borderId="0" xfId="0" applyNumberFormat="1" applyFont="1"/>
    <xf numFmtId="0" fontId="27" fillId="0" borderId="0" xfId="0" applyNumberFormat="1" applyFont="1" applyFill="1" applyBorder="1" applyAlignment="1" applyProtection="1">
      <alignment horizontal="left" vertical="center"/>
    </xf>
    <xf numFmtId="0" fontId="0" fillId="10" borderId="0" xfId="0" applyFill="1" applyProtection="1"/>
    <xf numFmtId="0" fontId="26" fillId="10" borderId="0" xfId="0" applyFont="1" applyFill="1" applyAlignment="1" applyProtection="1">
      <alignment vertical="center"/>
    </xf>
    <xf numFmtId="0" fontId="35" fillId="0" borderId="0" xfId="0" applyFont="1"/>
    <xf numFmtId="0" fontId="36" fillId="10" borderId="0" xfId="0" applyFont="1" applyFill="1" applyAlignment="1" applyProtection="1">
      <alignment horizontal="left"/>
    </xf>
    <xf numFmtId="0" fontId="26" fillId="3" borderId="0" xfId="0" applyFont="1" applyFill="1" applyAlignment="1" applyProtection="1">
      <alignment vertical="center"/>
    </xf>
    <xf numFmtId="0" fontId="41" fillId="0" borderId="0" xfId="0" applyFont="1" applyAlignment="1" applyProtection="1">
      <alignment vertical="center"/>
    </xf>
    <xf numFmtId="0" fontId="0" fillId="0" borderId="0" xfId="0" applyProtection="1"/>
    <xf numFmtId="0" fontId="43" fillId="0" borderId="0" xfId="0" applyFont="1" applyAlignment="1" applyProtection="1">
      <alignment vertical="center"/>
    </xf>
    <xf numFmtId="0" fontId="37" fillId="0" borderId="0" xfId="0" applyFont="1" applyFill="1" applyAlignment="1" applyProtection="1">
      <alignment vertical="center"/>
    </xf>
    <xf numFmtId="0" fontId="35" fillId="0" borderId="0" xfId="0" applyFont="1" applyProtection="1"/>
    <xf numFmtId="0" fontId="44" fillId="0" borderId="0" xfId="0" applyFont="1"/>
    <xf numFmtId="0" fontId="45" fillId="0" borderId="0" xfId="0" applyFont="1" applyAlignment="1">
      <alignment wrapText="1"/>
    </xf>
    <xf numFmtId="0" fontId="3" fillId="0" borderId="0" xfId="0" applyFont="1" applyFill="1"/>
    <xf numFmtId="0" fontId="3" fillId="9" borderId="19" xfId="0" applyFont="1" applyFill="1" applyBorder="1" applyAlignment="1" applyProtection="1">
      <alignment vertical="center" wrapText="1"/>
    </xf>
    <xf numFmtId="9" fontId="34" fillId="6" borderId="27" xfId="2" applyFont="1" applyFill="1" applyBorder="1" applyAlignment="1">
      <alignment horizontal="center" vertical="center"/>
    </xf>
    <xf numFmtId="9" fontId="34" fillId="0" borderId="0" xfId="2" applyFont="1" applyFill="1" applyBorder="1" applyAlignment="1">
      <alignment horizontal="center" vertical="center"/>
    </xf>
    <xf numFmtId="0" fontId="3" fillId="0" borderId="0" xfId="0" applyFont="1" applyFill="1" applyBorder="1" applyAlignment="1" applyProtection="1">
      <alignment vertical="center" wrapText="1"/>
    </xf>
    <xf numFmtId="0" fontId="0" fillId="2" borderId="0" xfId="0" applyFill="1" applyProtection="1"/>
    <xf numFmtId="0" fontId="0" fillId="3" borderId="0" xfId="0" applyFill="1" applyProtection="1"/>
    <xf numFmtId="0" fontId="38" fillId="0" borderId="0" xfId="0" applyFont="1" applyAlignment="1" applyProtection="1">
      <alignment horizontal="left" vertical="center"/>
    </xf>
    <xf numFmtId="0" fontId="0" fillId="2" borderId="0" xfId="0" applyFill="1" applyAlignment="1" applyProtection="1">
      <alignment horizontal="left"/>
    </xf>
    <xf numFmtId="0" fontId="39" fillId="0" borderId="0" xfId="0" applyFont="1" applyAlignment="1" applyProtection="1">
      <alignment vertical="center"/>
    </xf>
    <xf numFmtId="0" fontId="26" fillId="0" borderId="0" xfId="0" applyFont="1" applyAlignment="1" applyProtection="1">
      <alignment vertical="center"/>
    </xf>
    <xf numFmtId="0" fontId="38" fillId="0" borderId="0" xfId="0" applyFont="1" applyAlignment="1" applyProtection="1">
      <alignment vertical="center"/>
    </xf>
    <xf numFmtId="0" fontId="29" fillId="0" borderId="0" xfId="0" applyFont="1" applyAlignment="1">
      <alignment vertical="top"/>
    </xf>
    <xf numFmtId="0" fontId="47" fillId="0" borderId="0" xfId="0" applyFont="1" applyBorder="1" applyAlignment="1">
      <alignment vertical="center"/>
    </xf>
    <xf numFmtId="0" fontId="11" fillId="0" borderId="0" xfId="0" applyFont="1" applyAlignment="1">
      <alignment vertical="center" wrapText="1"/>
    </xf>
    <xf numFmtId="0" fontId="10" fillId="0" borderId="0" xfId="0" applyFont="1" applyAlignment="1"/>
    <xf numFmtId="0" fontId="0" fillId="0" borderId="0" xfId="0" applyAlignment="1">
      <alignment horizontal="left" indent="1"/>
    </xf>
    <xf numFmtId="0" fontId="21" fillId="5" borderId="28" xfId="0" applyFont="1" applyFill="1" applyBorder="1" applyAlignment="1" applyProtection="1">
      <alignment horizontal="left" vertical="center" wrapText="1" indent="1"/>
    </xf>
    <xf numFmtId="0" fontId="6" fillId="2" borderId="0" xfId="0" applyFont="1" applyFill="1"/>
    <xf numFmtId="0" fontId="6" fillId="0" borderId="0" xfId="0" applyFont="1"/>
    <xf numFmtId="0" fontId="18" fillId="0" borderId="0" xfId="0" applyFont="1" applyAlignment="1">
      <alignment horizontal="left" vertical="center" wrapText="1"/>
    </xf>
    <xf numFmtId="0" fontId="12" fillId="0" borderId="0" xfId="0" applyFont="1" applyAlignment="1">
      <alignment horizontal="left" vertical="center" indent="3"/>
    </xf>
    <xf numFmtId="0" fontId="15" fillId="4" borderId="0" xfId="1" applyFont="1" applyFill="1" applyAlignment="1" applyProtection="1">
      <alignment horizontal="center" vertical="center"/>
      <protection locked="0"/>
    </xf>
    <xf numFmtId="0" fontId="16" fillId="0" borderId="0" xfId="0" applyFont="1" applyAlignment="1">
      <alignment horizontal="left" vertical="center" indent="1"/>
    </xf>
    <xf numFmtId="0" fontId="9" fillId="0" borderId="0" xfId="0" applyFont="1" applyAlignment="1">
      <alignment horizontal="left" vertical="top"/>
    </xf>
    <xf numFmtId="0" fontId="17" fillId="0" borderId="0" xfId="0" applyFont="1" applyAlignment="1">
      <alignment horizontal="center" vertical="center"/>
    </xf>
    <xf numFmtId="0" fontId="11" fillId="0" borderId="0" xfId="0" applyFont="1" applyAlignment="1">
      <alignment horizontal="left" vertical="center" wrapText="1" indent="1"/>
    </xf>
    <xf numFmtId="0" fontId="23" fillId="7" borderId="6" xfId="2" applyNumberFormat="1" applyFont="1" applyFill="1" applyBorder="1" applyAlignment="1" applyProtection="1">
      <alignment horizontal="center" vertical="center" wrapText="1"/>
    </xf>
    <xf numFmtId="0" fontId="23" fillId="7" borderId="7" xfId="2" applyNumberFormat="1" applyFont="1" applyFill="1" applyBorder="1" applyAlignment="1" applyProtection="1">
      <alignment horizontal="center" vertical="center" wrapText="1"/>
    </xf>
    <xf numFmtId="0" fontId="23" fillId="7" borderId="8" xfId="2" applyNumberFormat="1" applyFont="1" applyFill="1" applyBorder="1" applyAlignment="1" applyProtection="1">
      <alignment horizontal="center" vertical="center" wrapText="1"/>
    </xf>
    <xf numFmtId="0" fontId="21" fillId="5" borderId="1" xfId="0" applyFont="1" applyFill="1" applyBorder="1" applyAlignment="1" applyProtection="1">
      <alignment horizontal="left" vertical="center" wrapText="1" indent="1"/>
    </xf>
    <xf numFmtId="0" fontId="21" fillId="5" borderId="2" xfId="0" applyFont="1" applyFill="1" applyBorder="1" applyAlignment="1" applyProtection="1">
      <alignment horizontal="left" vertical="center" wrapText="1" indent="1"/>
    </xf>
    <xf numFmtId="0" fontId="21" fillId="5" borderId="3" xfId="0" applyFont="1" applyFill="1" applyBorder="1" applyAlignment="1" applyProtection="1">
      <alignment horizontal="left" vertical="center" wrapText="1" indent="1"/>
    </xf>
    <xf numFmtId="0" fontId="22" fillId="6" borderId="28" xfId="0" applyFont="1" applyFill="1" applyBorder="1" applyAlignment="1" applyProtection="1">
      <alignment horizontal="left" vertical="center" indent="1"/>
      <protection locked="0"/>
    </xf>
    <xf numFmtId="0" fontId="22" fillId="6" borderId="29" xfId="0" applyFont="1" applyFill="1" applyBorder="1" applyAlignment="1" applyProtection="1">
      <alignment horizontal="left" vertical="center" indent="1"/>
      <protection locked="0"/>
    </xf>
    <xf numFmtId="0" fontId="22" fillId="6" borderId="30" xfId="0" applyFont="1" applyFill="1" applyBorder="1" applyAlignment="1" applyProtection="1">
      <alignment horizontal="left" vertical="center" indent="1"/>
      <protection locked="0"/>
    </xf>
    <xf numFmtId="0" fontId="23" fillId="7" borderId="1" xfId="2" applyNumberFormat="1" applyFont="1" applyFill="1" applyBorder="1" applyAlignment="1" applyProtection="1">
      <alignment horizontal="center" vertical="center" wrapText="1"/>
    </xf>
    <xf numFmtId="0" fontId="23" fillId="7" borderId="2" xfId="2" applyNumberFormat="1" applyFont="1" applyFill="1" applyBorder="1" applyAlignment="1" applyProtection="1">
      <alignment horizontal="center" vertical="center" wrapText="1"/>
    </xf>
    <xf numFmtId="0" fontId="23" fillId="7" borderId="4" xfId="2" applyNumberFormat="1" applyFont="1" applyFill="1" applyBorder="1" applyAlignment="1" applyProtection="1">
      <alignment horizontal="center" vertical="center" wrapText="1"/>
    </xf>
    <xf numFmtId="0" fontId="3" fillId="5" borderId="9" xfId="0" applyFont="1" applyFill="1" applyBorder="1" applyAlignment="1" applyProtection="1">
      <alignment horizontal="center" vertical="center" wrapText="1"/>
    </xf>
    <xf numFmtId="0" fontId="3" fillId="5" borderId="3" xfId="0" applyFont="1" applyFill="1" applyBorder="1" applyAlignment="1" applyProtection="1">
      <alignment horizontal="left" vertical="center" wrapText="1" indent="1"/>
    </xf>
    <xf numFmtId="9" fontId="6" fillId="6" borderId="20" xfId="2" applyFont="1" applyFill="1" applyBorder="1" applyAlignment="1">
      <alignment horizontal="center" vertical="center"/>
    </xf>
    <xf numFmtId="9" fontId="6" fillId="6" borderId="21" xfId="2" applyFont="1" applyFill="1" applyBorder="1" applyAlignment="1">
      <alignment horizontal="center" vertical="center"/>
    </xf>
    <xf numFmtId="0" fontId="3" fillId="9" borderId="19" xfId="0" applyFont="1" applyFill="1" applyBorder="1" applyAlignment="1" applyProtection="1">
      <alignment horizontal="center" vertical="center" wrapText="1"/>
    </xf>
    <xf numFmtId="0" fontId="3" fillId="9" borderId="0" xfId="0" applyFont="1" applyFill="1" applyBorder="1" applyAlignment="1" applyProtection="1">
      <alignment horizontal="center" vertical="center" wrapText="1"/>
    </xf>
    <xf numFmtId="0" fontId="22" fillId="0" borderId="22" xfId="0" applyFont="1" applyBorder="1" applyAlignment="1" applyProtection="1">
      <alignment horizontal="center"/>
      <protection locked="0"/>
    </xf>
    <xf numFmtId="0" fontId="22" fillId="0" borderId="23" xfId="0" applyFont="1" applyBorder="1" applyAlignment="1" applyProtection="1">
      <alignment horizontal="center"/>
      <protection locked="0"/>
    </xf>
    <xf numFmtId="0" fontId="22" fillId="0" borderId="24" xfId="0" applyFont="1" applyBorder="1" applyAlignment="1" applyProtection="1">
      <alignment horizontal="center"/>
      <protection locked="0"/>
    </xf>
    <xf numFmtId="0" fontId="3" fillId="5" borderId="1" xfId="0" applyFont="1" applyFill="1" applyBorder="1" applyAlignment="1" applyProtection="1">
      <alignment horizontal="center" vertical="center" wrapText="1"/>
    </xf>
    <xf numFmtId="0" fontId="3" fillId="5" borderId="3" xfId="0" applyFont="1" applyFill="1" applyBorder="1" applyAlignment="1" applyProtection="1">
      <alignment horizontal="center" vertical="center" wrapText="1"/>
    </xf>
    <xf numFmtId="0" fontId="10" fillId="0" borderId="0" xfId="0" applyNumberFormat="1" applyFont="1" applyAlignment="1">
      <alignment horizontal="left"/>
    </xf>
    <xf numFmtId="0" fontId="39" fillId="0" borderId="0" xfId="0" applyFont="1" applyAlignment="1" applyProtection="1">
      <alignment horizontal="left" vertical="center"/>
    </xf>
    <xf numFmtId="0" fontId="8" fillId="10" borderId="0" xfId="0" applyFont="1" applyFill="1" applyAlignment="1" applyProtection="1">
      <alignment horizontal="left"/>
    </xf>
    <xf numFmtId="0" fontId="41" fillId="0" borderId="0" xfId="0" applyFont="1" applyAlignment="1" applyProtection="1">
      <alignment horizontal="center" vertical="center"/>
    </xf>
    <xf numFmtId="0" fontId="42" fillId="0" borderId="25" xfId="0" applyFont="1" applyBorder="1" applyAlignment="1" applyProtection="1">
      <alignment horizontal="left" vertical="center" indent="1"/>
      <protection locked="0"/>
    </xf>
    <xf numFmtId="0" fontId="43" fillId="0" borderId="26" xfId="0" applyFont="1" applyBorder="1" applyAlignment="1" applyProtection="1">
      <alignment horizontal="center" vertical="center"/>
    </xf>
    <xf numFmtId="0" fontId="4" fillId="6" borderId="10" xfId="0" applyFont="1" applyFill="1" applyBorder="1" applyAlignment="1" applyProtection="1">
      <alignment horizontal="left" vertical="top" wrapText="1"/>
    </xf>
    <xf numFmtId="0" fontId="26" fillId="0" borderId="0" xfId="0" applyFont="1" applyAlignment="1" applyProtection="1">
      <alignment horizontal="left" vertical="center" wrapText="1"/>
    </xf>
    <xf numFmtId="0" fontId="1" fillId="0" borderId="0" xfId="1" applyBorder="1" applyAlignment="1" applyProtection="1">
      <alignment horizontal="left" vertical="center"/>
    </xf>
    <xf numFmtId="0" fontId="1" fillId="0" borderId="0" xfId="1" applyBorder="1" applyAlignment="1" applyProtection="1">
      <alignment horizontal="center" vertical="center"/>
    </xf>
    <xf numFmtId="0" fontId="38" fillId="0" borderId="0" xfId="0" applyFont="1" applyAlignment="1" applyProtection="1">
      <alignment horizontal="left" vertical="center"/>
    </xf>
    <xf numFmtId="0" fontId="1" fillId="3" borderId="0" xfId="1" applyFill="1" applyAlignment="1" applyProtection="1">
      <alignment vertical="center"/>
    </xf>
    <xf numFmtId="0" fontId="37" fillId="11" borderId="0" xfId="0" applyFont="1" applyFill="1" applyAlignment="1" applyProtection="1">
      <alignment horizontal="center" vertical="center"/>
    </xf>
    <xf numFmtId="0" fontId="39" fillId="0" borderId="0" xfId="0" applyFont="1" applyBorder="1" applyAlignment="1" applyProtection="1">
      <alignment horizontal="center" vertical="center"/>
    </xf>
    <xf numFmtId="0" fontId="39" fillId="0" borderId="0" xfId="0" applyFont="1" applyAlignment="1" applyProtection="1">
      <alignment horizontal="center" vertical="center"/>
    </xf>
    <xf numFmtId="0" fontId="40" fillId="12" borderId="0" xfId="0" applyFont="1" applyFill="1" applyBorder="1" applyAlignment="1" applyProtection="1">
      <alignment horizontal="center" vertical="center"/>
    </xf>
    <xf numFmtId="0" fontId="40" fillId="12" borderId="0" xfId="0" applyFont="1" applyFill="1" applyAlignment="1" applyProtection="1">
      <alignment horizontal="center" vertical="center"/>
    </xf>
    <xf numFmtId="0" fontId="0" fillId="13" borderId="0" xfId="0" applyFill="1"/>
    <xf numFmtId="0" fontId="0" fillId="13" borderId="0" xfId="0" applyFill="1" applyProtection="1"/>
    <xf numFmtId="0" fontId="49" fillId="13" borderId="0" xfId="0" applyFont="1" applyFill="1" applyAlignment="1" applyProtection="1">
      <alignment vertical="center"/>
    </xf>
    <xf numFmtId="0" fontId="51" fillId="13" borderId="0" xfId="0" applyFont="1" applyFill="1" applyAlignment="1" applyProtection="1">
      <alignment horizontal="left" vertical="center" wrapText="1"/>
    </xf>
    <xf numFmtId="164" fontId="24" fillId="10" borderId="5" xfId="0" applyNumberFormat="1" applyFont="1" applyFill="1" applyBorder="1" applyAlignment="1" applyProtection="1">
      <alignment horizontal="center" vertical="center"/>
    </xf>
  </cellXfs>
  <cellStyles count="3">
    <cellStyle name="Hipervínculo" xfId="1" builtinId="8"/>
    <cellStyle name="Normal" xfId="0" builtinId="0"/>
    <cellStyle name="Porcentaje" xfId="2" builtinId="5"/>
  </cellStyles>
  <dxfs count="123">
    <dxf>
      <font>
        <color rgb="FFC00000"/>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C00000"/>
      </font>
      <fill>
        <patternFill>
          <bgColor rgb="FFFFC7CE"/>
        </patternFill>
      </fill>
    </dxf>
    <dxf>
      <font>
        <color rgb="FF9C6500"/>
      </font>
      <fill>
        <patternFill>
          <bgColor rgb="FFFFEB9C"/>
        </patternFill>
      </fill>
    </dxf>
    <dxf>
      <font>
        <color rgb="FF006100"/>
      </font>
      <fill>
        <patternFill>
          <bgColor rgb="FFC6EFCE"/>
        </patternFill>
      </fill>
    </dxf>
    <dxf>
      <font>
        <color rgb="FFC00000"/>
      </font>
      <fill>
        <patternFill>
          <bgColor rgb="FFFFC7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003333"/>
      </font>
      <fill>
        <patternFill>
          <bgColor rgb="FF99CCCC"/>
        </patternFill>
      </fill>
    </dxf>
    <dxf>
      <font>
        <color rgb="FF003300"/>
      </font>
      <fill>
        <patternFill>
          <bgColor rgb="FF99CC99"/>
        </patternFill>
      </fill>
    </dxf>
    <dxf>
      <font>
        <color rgb="FF003300"/>
      </font>
      <fill>
        <patternFill>
          <bgColor rgb="FF99CC99"/>
        </patternFill>
      </fill>
    </dxf>
    <dxf>
      <font>
        <color rgb="FF003333"/>
      </font>
      <fill>
        <patternFill>
          <bgColor rgb="FF99CCCC"/>
        </patternFill>
      </fill>
    </dxf>
    <dxf>
      <font>
        <color rgb="FF330000"/>
      </font>
      <fill>
        <patternFill>
          <bgColor rgb="FFFF6666"/>
        </patternFill>
      </fill>
    </dxf>
    <dxf>
      <font>
        <color rgb="FF663300"/>
      </font>
      <fill>
        <patternFill>
          <bgColor rgb="FFFF9966"/>
        </patternFill>
      </fill>
    </dxf>
    <dxf>
      <font>
        <color rgb="FF003333"/>
      </font>
      <fill>
        <patternFill>
          <bgColor rgb="FF99CCCC"/>
        </patternFill>
      </fill>
    </dxf>
    <dxf>
      <font>
        <color rgb="FF003300"/>
      </font>
      <fill>
        <patternFill>
          <bgColor rgb="FF99CC99"/>
        </patternFill>
      </fill>
    </dxf>
    <dxf>
      <font>
        <color rgb="FF003300"/>
      </font>
      <fill>
        <patternFill>
          <bgColor rgb="FF99CC99"/>
        </patternFill>
      </fill>
    </dxf>
    <dxf>
      <font>
        <color rgb="FF003333"/>
      </font>
      <fill>
        <patternFill>
          <bgColor rgb="FF99CCCC"/>
        </patternFill>
      </fill>
    </dxf>
    <dxf>
      <font>
        <color rgb="FF330000"/>
      </font>
      <fill>
        <patternFill>
          <bgColor rgb="FFFF6666"/>
        </patternFill>
      </fill>
    </dxf>
    <dxf>
      <font>
        <color rgb="FF663300"/>
      </font>
      <fill>
        <patternFill>
          <bgColor rgb="FFFF9966"/>
        </patternFill>
      </fill>
    </dxf>
    <dxf>
      <font>
        <color rgb="FF003333"/>
      </font>
      <fill>
        <patternFill>
          <bgColor rgb="FF99CCCC"/>
        </patternFill>
      </fill>
    </dxf>
    <dxf>
      <font>
        <color rgb="FF003300"/>
      </font>
      <fill>
        <patternFill>
          <bgColor rgb="FF99CC99"/>
        </patternFill>
      </fill>
    </dxf>
    <dxf>
      <font>
        <color rgb="FF003300"/>
      </font>
      <fill>
        <patternFill>
          <bgColor rgb="FF99CC99"/>
        </patternFill>
      </fill>
    </dxf>
    <dxf>
      <font>
        <color rgb="FF003333"/>
      </font>
      <fill>
        <patternFill>
          <bgColor rgb="FF99CCCC"/>
        </patternFill>
      </fill>
    </dxf>
    <dxf>
      <font>
        <color rgb="FF330000"/>
      </font>
      <fill>
        <patternFill>
          <bgColor rgb="FFFF6666"/>
        </patternFill>
      </fill>
    </dxf>
    <dxf>
      <font>
        <color rgb="FF663300"/>
      </font>
      <fill>
        <patternFill>
          <bgColor rgb="FFFF9966"/>
        </patternFill>
      </fill>
    </dxf>
    <dxf>
      <font>
        <color rgb="FF003333"/>
      </font>
      <fill>
        <patternFill>
          <bgColor rgb="FF99CCCC"/>
        </patternFill>
      </fill>
    </dxf>
    <dxf>
      <font>
        <color rgb="FF003300"/>
      </font>
      <fill>
        <patternFill>
          <bgColor rgb="FF99CC99"/>
        </patternFill>
      </fill>
    </dxf>
    <dxf>
      <font>
        <color rgb="FF003300"/>
      </font>
      <fill>
        <patternFill>
          <bgColor rgb="FF99CC99"/>
        </patternFill>
      </fill>
    </dxf>
    <dxf>
      <font>
        <color rgb="FF003333"/>
      </font>
      <fill>
        <patternFill>
          <bgColor rgb="FF99CCCC"/>
        </patternFill>
      </fill>
    </dxf>
    <dxf>
      <font>
        <color rgb="FF330000"/>
      </font>
      <fill>
        <patternFill>
          <bgColor rgb="FFFF6666"/>
        </patternFill>
      </fill>
    </dxf>
    <dxf>
      <font>
        <color rgb="FF663300"/>
      </font>
      <fill>
        <patternFill>
          <bgColor rgb="FFFF9966"/>
        </patternFill>
      </fill>
    </dxf>
    <dxf>
      <font>
        <color rgb="FF003333"/>
      </font>
      <fill>
        <patternFill>
          <bgColor rgb="FF99CCCC"/>
        </patternFill>
      </fill>
    </dxf>
    <dxf>
      <font>
        <color rgb="FF003300"/>
      </font>
      <fill>
        <patternFill>
          <bgColor rgb="FF99CC99"/>
        </patternFill>
      </fill>
    </dxf>
    <dxf>
      <font>
        <color rgb="FF003300"/>
      </font>
      <fill>
        <patternFill>
          <bgColor rgb="FF99CC99"/>
        </patternFill>
      </fill>
    </dxf>
    <dxf>
      <font>
        <color rgb="FF003333"/>
      </font>
      <fill>
        <patternFill>
          <bgColor rgb="FF99CCCC"/>
        </patternFill>
      </fill>
    </dxf>
    <dxf>
      <font>
        <color rgb="FF330000"/>
      </font>
      <fill>
        <patternFill>
          <bgColor rgb="FFFF6666"/>
        </patternFill>
      </fill>
    </dxf>
    <dxf>
      <font>
        <color rgb="FF663300"/>
      </font>
      <fill>
        <patternFill>
          <bgColor rgb="FFFF9966"/>
        </patternFill>
      </fill>
    </dxf>
    <dxf>
      <font>
        <color rgb="FF003300"/>
      </font>
      <fill>
        <patternFill>
          <bgColor rgb="FF99CC99"/>
        </patternFill>
      </fill>
    </dxf>
    <dxf>
      <font>
        <color rgb="FF003333"/>
      </font>
      <fill>
        <patternFill>
          <bgColor rgb="FF99CCCC"/>
        </patternFill>
      </fill>
    </dxf>
    <dxf>
      <font>
        <color rgb="FF330000"/>
      </font>
      <fill>
        <patternFill>
          <bgColor rgb="FFFF6666"/>
        </patternFill>
      </fill>
    </dxf>
    <dxf>
      <font>
        <color rgb="FF663300"/>
      </font>
      <fill>
        <patternFill>
          <bgColor rgb="FFFF9966"/>
        </patternFill>
      </fill>
    </dxf>
    <dxf>
      <font>
        <color rgb="FF003300"/>
      </font>
      <fill>
        <patternFill>
          <bgColor rgb="FF99CC99"/>
        </patternFill>
      </fill>
    </dxf>
    <dxf>
      <font>
        <color rgb="FF003333"/>
      </font>
      <fill>
        <patternFill>
          <bgColor rgb="FF99CCCC"/>
        </patternFill>
      </fill>
    </dxf>
    <dxf>
      <font>
        <color rgb="FF330000"/>
      </font>
      <fill>
        <patternFill>
          <bgColor rgb="FFFF6666"/>
        </patternFill>
      </fill>
    </dxf>
    <dxf>
      <font>
        <color rgb="FF663300"/>
      </font>
      <fill>
        <patternFill>
          <bgColor rgb="FFFF9966"/>
        </patternFill>
      </fill>
    </dxf>
    <dxf>
      <font>
        <color rgb="FF003300"/>
      </font>
      <fill>
        <patternFill>
          <bgColor rgb="FF99CC99"/>
        </patternFill>
      </fill>
    </dxf>
    <dxf>
      <font>
        <color rgb="FF003333"/>
      </font>
      <fill>
        <patternFill>
          <bgColor rgb="FF99CCCC"/>
        </patternFill>
      </fill>
    </dxf>
    <dxf>
      <font>
        <color rgb="FF330000"/>
      </font>
      <fill>
        <patternFill>
          <bgColor rgb="FFFF6666"/>
        </patternFill>
      </fill>
    </dxf>
    <dxf>
      <font>
        <color rgb="FF663300"/>
      </font>
      <fill>
        <patternFill>
          <bgColor rgb="FFFF9966"/>
        </patternFill>
      </fill>
    </dxf>
    <dxf>
      <font>
        <color rgb="FF003300"/>
      </font>
      <fill>
        <patternFill>
          <bgColor rgb="FF99CC99"/>
        </patternFill>
      </fill>
    </dxf>
    <dxf>
      <font>
        <color rgb="FF003333"/>
      </font>
      <fill>
        <patternFill>
          <bgColor rgb="FF99CCCC"/>
        </patternFill>
      </fill>
    </dxf>
    <dxf>
      <font>
        <color rgb="FF330000"/>
      </font>
      <fill>
        <patternFill>
          <bgColor rgb="FFFF6666"/>
        </patternFill>
      </fill>
    </dxf>
    <dxf>
      <font>
        <color rgb="FF663300"/>
      </font>
      <fill>
        <patternFill>
          <bgColor rgb="FFFF9966"/>
        </patternFill>
      </fill>
    </dxf>
    <dxf>
      <font>
        <color rgb="FF003333"/>
      </font>
      <fill>
        <patternFill>
          <bgColor rgb="FF99CCCC"/>
        </patternFill>
      </fill>
    </dxf>
    <dxf>
      <font>
        <color rgb="FF003300"/>
      </font>
      <fill>
        <patternFill>
          <bgColor rgb="FF99CC99"/>
        </patternFill>
      </fill>
    </dxf>
    <dxf>
      <font>
        <color rgb="FF003333"/>
      </font>
      <fill>
        <patternFill>
          <bgColor rgb="FF99CCCC"/>
        </patternFill>
      </fill>
    </dxf>
    <dxf>
      <font>
        <color rgb="FF003300"/>
      </font>
      <fill>
        <patternFill>
          <bgColor rgb="FF99CC99"/>
        </patternFill>
      </fill>
    </dxf>
    <dxf>
      <font>
        <color rgb="FF003333"/>
      </font>
      <fill>
        <patternFill>
          <bgColor rgb="FF99CCCC"/>
        </patternFill>
      </fill>
    </dxf>
    <dxf>
      <font>
        <color rgb="FF003300"/>
      </font>
      <fill>
        <patternFill>
          <bgColor rgb="FF99CC99"/>
        </patternFill>
      </fill>
    </dxf>
    <dxf>
      <font>
        <color rgb="FF003333"/>
      </font>
      <fill>
        <patternFill>
          <bgColor rgb="FF99CCCC"/>
        </patternFill>
      </fill>
    </dxf>
    <dxf>
      <font>
        <color rgb="FF003300"/>
      </font>
      <fill>
        <patternFill>
          <bgColor rgb="FF99CC99"/>
        </patternFill>
      </fill>
    </dxf>
    <dxf>
      <font>
        <color rgb="FF003333"/>
      </font>
      <fill>
        <patternFill>
          <bgColor rgb="FF99CCCC"/>
        </patternFill>
      </fill>
    </dxf>
    <dxf>
      <font>
        <color rgb="FF003300"/>
      </font>
      <fill>
        <patternFill>
          <bgColor rgb="FF99CC99"/>
        </patternFill>
      </fill>
    </dxf>
    <dxf>
      <font>
        <color rgb="FF003300"/>
      </font>
      <fill>
        <patternFill>
          <bgColor rgb="FF99CC99"/>
        </patternFill>
      </fill>
    </dxf>
    <dxf>
      <font>
        <color rgb="FF003333"/>
      </font>
      <fill>
        <patternFill>
          <bgColor rgb="FF99CCCC"/>
        </patternFill>
      </fill>
    </dxf>
    <dxf>
      <font>
        <color rgb="FF330000"/>
      </font>
      <fill>
        <patternFill>
          <bgColor rgb="FFFF6666"/>
        </patternFill>
      </fill>
    </dxf>
    <dxf>
      <font>
        <color rgb="FF663300"/>
      </font>
      <fill>
        <patternFill>
          <bgColor rgb="FFFF9966"/>
        </patternFill>
      </fill>
    </dxf>
  </dxfs>
  <tableStyles count="0" defaultTableStyle="TableStyleMedium2" defaultPivotStyle="PivotStyleLight16"/>
  <colors>
    <mruColors>
      <color rgb="FF336699"/>
      <color rgb="FF333333"/>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Gra!$K$5:$K$6</c:f>
              <c:strCache>
                <c:ptCount val="2"/>
                <c:pt idx="0">
                  <c:v>clientes</c:v>
                </c:pt>
                <c:pt idx="1">
                  <c:v>proveedores</c:v>
                </c:pt>
              </c:strCache>
            </c:strRef>
          </c:cat>
          <c:val>
            <c:numRef>
              <c:f>Gra!$L$5:$L$6</c:f>
              <c:numCache>
                <c:formatCode>0</c:formatCode>
                <c:ptCount val="2"/>
                <c:pt idx="0">
                  <c:v>29</c:v>
                </c:pt>
                <c:pt idx="1">
                  <c:v>29</c:v>
                </c:pt>
              </c:numCache>
            </c:numRef>
          </c:val>
          <c:extLst>
            <c:ext xmlns:c16="http://schemas.microsoft.com/office/drawing/2014/chart" uri="{C3380CC4-5D6E-409C-BE32-E72D297353CC}">
              <c16:uniqueId val="{00000000-CFD5-48F9-91BD-C3AA15C68495}"/>
            </c:ext>
          </c:extLst>
        </c:ser>
        <c:dLbls>
          <c:dLblPos val="outEnd"/>
          <c:showLegendKey val="0"/>
          <c:showVal val="1"/>
          <c:showCatName val="0"/>
          <c:showSerName val="0"/>
          <c:showPercent val="0"/>
          <c:showBubbleSize val="0"/>
        </c:dLbls>
        <c:gapWidth val="444"/>
        <c:overlap val="-90"/>
        <c:axId val="250170472"/>
        <c:axId val="250169688"/>
      </c:barChart>
      <c:catAx>
        <c:axId val="250170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pt-BR"/>
          </a:p>
        </c:txPr>
        <c:crossAx val="250169688"/>
        <c:crosses val="autoZero"/>
        <c:auto val="1"/>
        <c:lblAlgn val="ctr"/>
        <c:lblOffset val="100"/>
        <c:noMultiLvlLbl val="0"/>
      </c:catAx>
      <c:valAx>
        <c:axId val="250169688"/>
        <c:scaling>
          <c:orientation val="minMax"/>
        </c:scaling>
        <c:delete val="1"/>
        <c:axPos val="l"/>
        <c:numFmt formatCode="0" sourceLinked="1"/>
        <c:majorTickMark val="none"/>
        <c:minorTickMark val="none"/>
        <c:tickLblPos val="nextTo"/>
        <c:crossAx val="250170472"/>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Gra!$K$41:$K$46</c:f>
              <c:strCache>
                <c:ptCount val="6"/>
                <c:pt idx="0">
                  <c:v>La sensibilidad a precio</c:v>
                </c:pt>
                <c:pt idx="1">
                  <c:v>escasez</c:v>
                </c:pt>
                <c:pt idx="2">
                  <c:v>lealtad</c:v>
                </c:pt>
                <c:pt idx="3">
                  <c:v>volumen</c:v>
                </c:pt>
                <c:pt idx="4">
                  <c:v>costo de cambio</c:v>
                </c:pt>
                <c:pt idx="5">
                  <c:v>Productor cliente</c:v>
                </c:pt>
              </c:strCache>
            </c:strRef>
          </c:cat>
          <c:val>
            <c:numRef>
              <c:f>Sec!$L$17:$L$22</c:f>
              <c:numCache>
                <c:formatCode>General</c:formatCode>
                <c:ptCount val="6"/>
                <c:pt idx="0">
                  <c:v>10</c:v>
                </c:pt>
                <c:pt idx="1">
                  <c:v>6</c:v>
                </c:pt>
                <c:pt idx="2">
                  <c:v>3</c:v>
                </c:pt>
                <c:pt idx="3">
                  <c:v>0</c:v>
                </c:pt>
                <c:pt idx="4">
                  <c:v>0</c:v>
                </c:pt>
                <c:pt idx="5">
                  <c:v>10</c:v>
                </c:pt>
              </c:numCache>
            </c:numRef>
          </c:val>
          <c:extLst>
            <c:ext xmlns:c16="http://schemas.microsoft.com/office/drawing/2014/chart" uri="{C3380CC4-5D6E-409C-BE32-E72D297353CC}">
              <c16:uniqueId val="{00000000-873D-421B-9380-132ACF275A0C}"/>
            </c:ext>
          </c:extLst>
        </c:ser>
        <c:dLbls>
          <c:dLblPos val="outEnd"/>
          <c:showLegendKey val="0"/>
          <c:showVal val="1"/>
          <c:showCatName val="0"/>
          <c:showSerName val="0"/>
          <c:showPercent val="0"/>
          <c:showBubbleSize val="0"/>
        </c:dLbls>
        <c:gapWidth val="444"/>
        <c:overlap val="-90"/>
        <c:axId val="251498576"/>
        <c:axId val="252743688"/>
      </c:barChart>
      <c:catAx>
        <c:axId val="25149857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pt-BR"/>
          </a:p>
        </c:txPr>
        <c:crossAx val="252743688"/>
        <c:crosses val="autoZero"/>
        <c:auto val="1"/>
        <c:lblAlgn val="ctr"/>
        <c:lblOffset val="100"/>
        <c:noMultiLvlLbl val="0"/>
      </c:catAx>
      <c:valAx>
        <c:axId val="252743688"/>
        <c:scaling>
          <c:orientation val="minMax"/>
        </c:scaling>
        <c:delete val="1"/>
        <c:axPos val="l"/>
        <c:numFmt formatCode="General" sourceLinked="1"/>
        <c:majorTickMark val="none"/>
        <c:minorTickMark val="none"/>
        <c:tickLblPos val="nextTo"/>
        <c:crossAx val="251498576"/>
        <c:crosses val="autoZero"/>
        <c:crossBetween val="between"/>
      </c:valAx>
      <c:spPr>
        <a:noFill/>
        <a:ln>
          <a:noFill/>
        </a:ln>
        <a:effectLst/>
      </c:spPr>
    </c:plotArea>
    <c:plotVisOnly val="1"/>
    <c:dispBlanksAs val="gap"/>
    <c:showDLblsOverMax val="0"/>
  </c:chart>
  <c:spPr>
    <a:solidFill>
      <a:schemeClr val="bg1">
        <a:lumMod val="95000"/>
      </a:schemeClr>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Gra!$K$53:$K$58</c:f>
              <c:strCache>
                <c:ptCount val="6"/>
                <c:pt idx="0">
                  <c:v>poco Oferta</c:v>
                </c:pt>
                <c:pt idx="1">
                  <c:v>Precio Variación</c:v>
                </c:pt>
                <c:pt idx="2">
                  <c:v>Sencillo</c:v>
                </c:pt>
                <c:pt idx="3">
                  <c:v>formación</c:v>
                </c:pt>
                <c:pt idx="4">
                  <c:v>dependencia</c:v>
                </c:pt>
                <c:pt idx="5">
                  <c:v>búsquedas</c:v>
                </c:pt>
              </c:strCache>
            </c:strRef>
          </c:cat>
          <c:val>
            <c:numRef>
              <c:f>Sec!$L$33:$L$38</c:f>
              <c:numCache>
                <c:formatCode>General</c:formatCode>
                <c:ptCount val="6"/>
                <c:pt idx="0">
                  <c:v>10</c:v>
                </c:pt>
                <c:pt idx="1">
                  <c:v>6</c:v>
                </c:pt>
                <c:pt idx="2">
                  <c:v>3</c:v>
                </c:pt>
                <c:pt idx="3">
                  <c:v>0</c:v>
                </c:pt>
                <c:pt idx="4">
                  <c:v>0</c:v>
                </c:pt>
                <c:pt idx="5">
                  <c:v>10</c:v>
                </c:pt>
              </c:numCache>
            </c:numRef>
          </c:val>
          <c:extLst>
            <c:ext xmlns:c16="http://schemas.microsoft.com/office/drawing/2014/chart" uri="{C3380CC4-5D6E-409C-BE32-E72D297353CC}">
              <c16:uniqueId val="{00000000-A71A-4F56-A973-E8A0F371B6C9}"/>
            </c:ext>
          </c:extLst>
        </c:ser>
        <c:dLbls>
          <c:dLblPos val="outEnd"/>
          <c:showLegendKey val="0"/>
          <c:showVal val="1"/>
          <c:showCatName val="0"/>
          <c:showSerName val="0"/>
          <c:showPercent val="0"/>
          <c:showBubbleSize val="0"/>
        </c:dLbls>
        <c:gapWidth val="444"/>
        <c:overlap val="-90"/>
        <c:axId val="252747608"/>
        <c:axId val="252750744"/>
      </c:barChart>
      <c:catAx>
        <c:axId val="25274760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pt-BR"/>
          </a:p>
        </c:txPr>
        <c:crossAx val="252750744"/>
        <c:crosses val="autoZero"/>
        <c:auto val="1"/>
        <c:lblAlgn val="ctr"/>
        <c:lblOffset val="100"/>
        <c:noMultiLvlLbl val="0"/>
      </c:catAx>
      <c:valAx>
        <c:axId val="252750744"/>
        <c:scaling>
          <c:orientation val="minMax"/>
        </c:scaling>
        <c:delete val="1"/>
        <c:axPos val="l"/>
        <c:numFmt formatCode="General" sourceLinked="1"/>
        <c:majorTickMark val="none"/>
        <c:minorTickMark val="none"/>
        <c:tickLblPos val="nextTo"/>
        <c:crossAx val="252747608"/>
        <c:crosses val="autoZero"/>
        <c:crossBetween val="between"/>
      </c:valAx>
      <c:spPr>
        <a:noFill/>
        <a:ln>
          <a:noFill/>
        </a:ln>
        <a:effectLst/>
      </c:spPr>
    </c:plotArea>
    <c:plotVisOnly val="1"/>
    <c:dispBlanksAs val="gap"/>
    <c:showDLblsOverMax val="0"/>
  </c:chart>
  <c:spPr>
    <a:solidFill>
      <a:schemeClr val="bg1">
        <a:lumMod val="95000"/>
      </a:schemeClr>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Gra!$K$65:$K$70</c:f>
              <c:strCache>
                <c:ptCount val="6"/>
                <c:pt idx="0">
                  <c:v>alto costo</c:v>
                </c:pt>
                <c:pt idx="1">
                  <c:v>espacio</c:v>
                </c:pt>
                <c:pt idx="2">
                  <c:v>Las barreras de entrada</c:v>
                </c:pt>
                <c:pt idx="3">
                  <c:v>patente</c:v>
                </c:pt>
                <c:pt idx="4">
                  <c:v>Puntos escasez</c:v>
                </c:pt>
                <c:pt idx="5">
                  <c:v>Nuevas tecnologías</c:v>
                </c:pt>
              </c:strCache>
            </c:strRef>
          </c:cat>
          <c:val>
            <c:numRef>
              <c:f>Sec!$L$33:$L$38</c:f>
              <c:numCache>
                <c:formatCode>General</c:formatCode>
                <c:ptCount val="6"/>
                <c:pt idx="0">
                  <c:v>10</c:v>
                </c:pt>
                <c:pt idx="1">
                  <c:v>6</c:v>
                </c:pt>
                <c:pt idx="2">
                  <c:v>3</c:v>
                </c:pt>
                <c:pt idx="3">
                  <c:v>0</c:v>
                </c:pt>
                <c:pt idx="4">
                  <c:v>0</c:v>
                </c:pt>
                <c:pt idx="5">
                  <c:v>10</c:v>
                </c:pt>
              </c:numCache>
            </c:numRef>
          </c:val>
          <c:extLst>
            <c:ext xmlns:c16="http://schemas.microsoft.com/office/drawing/2014/chart" uri="{C3380CC4-5D6E-409C-BE32-E72D297353CC}">
              <c16:uniqueId val="{00000000-0243-4E71-95C9-FD5FEE56269D}"/>
            </c:ext>
          </c:extLst>
        </c:ser>
        <c:dLbls>
          <c:dLblPos val="outEnd"/>
          <c:showLegendKey val="0"/>
          <c:showVal val="1"/>
          <c:showCatName val="0"/>
          <c:showSerName val="0"/>
          <c:showPercent val="0"/>
          <c:showBubbleSize val="0"/>
        </c:dLbls>
        <c:gapWidth val="444"/>
        <c:overlap val="-90"/>
        <c:axId val="252744864"/>
        <c:axId val="252745648"/>
      </c:barChart>
      <c:catAx>
        <c:axId val="25274486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pt-BR"/>
          </a:p>
        </c:txPr>
        <c:crossAx val="252745648"/>
        <c:crosses val="autoZero"/>
        <c:auto val="1"/>
        <c:lblAlgn val="ctr"/>
        <c:lblOffset val="100"/>
        <c:noMultiLvlLbl val="0"/>
      </c:catAx>
      <c:valAx>
        <c:axId val="252745648"/>
        <c:scaling>
          <c:orientation val="minMax"/>
        </c:scaling>
        <c:delete val="1"/>
        <c:axPos val="l"/>
        <c:numFmt formatCode="General" sourceLinked="1"/>
        <c:majorTickMark val="none"/>
        <c:minorTickMark val="none"/>
        <c:tickLblPos val="nextTo"/>
        <c:crossAx val="252744864"/>
        <c:crosses val="autoZero"/>
        <c:crossBetween val="between"/>
      </c:valAx>
      <c:spPr>
        <a:noFill/>
        <a:ln>
          <a:noFill/>
        </a:ln>
        <a:effectLst/>
      </c:spPr>
    </c:plotArea>
    <c:plotVisOnly val="1"/>
    <c:dispBlanksAs val="gap"/>
    <c:showDLblsOverMax val="0"/>
  </c:chart>
  <c:spPr>
    <a:solidFill>
      <a:schemeClr val="bg1">
        <a:lumMod val="95000"/>
      </a:schemeClr>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Gra!$K$77:$K$82</c:f>
              <c:strCache>
                <c:ptCount val="6"/>
                <c:pt idx="0">
                  <c:v>reemplazos directos</c:v>
                </c:pt>
                <c:pt idx="1">
                  <c:v>sustitutos innovadores</c:v>
                </c:pt>
                <c:pt idx="2">
                  <c:v>Propensión al intercambio</c:v>
                </c:pt>
                <c:pt idx="3">
                  <c:v>Cambiar de bajo coste</c:v>
                </c:pt>
                <c:pt idx="4">
                  <c:v>precio</c:v>
                </c:pt>
                <c:pt idx="5">
                  <c:v>calidad</c:v>
                </c:pt>
              </c:strCache>
            </c:strRef>
          </c:cat>
          <c:val>
            <c:numRef>
              <c:f>Sec!$L$41:$L$46</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88A5-46AE-99CD-E7A9E32D3803}"/>
            </c:ext>
          </c:extLst>
        </c:ser>
        <c:dLbls>
          <c:dLblPos val="outEnd"/>
          <c:showLegendKey val="0"/>
          <c:showVal val="1"/>
          <c:showCatName val="0"/>
          <c:showSerName val="0"/>
          <c:showPercent val="0"/>
          <c:showBubbleSize val="0"/>
        </c:dLbls>
        <c:gapWidth val="444"/>
        <c:overlap val="-90"/>
        <c:axId val="252748392"/>
        <c:axId val="252746432"/>
      </c:barChart>
      <c:catAx>
        <c:axId val="25274839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pt-BR"/>
          </a:p>
        </c:txPr>
        <c:crossAx val="252746432"/>
        <c:crosses val="autoZero"/>
        <c:auto val="1"/>
        <c:lblAlgn val="ctr"/>
        <c:lblOffset val="100"/>
        <c:noMultiLvlLbl val="0"/>
      </c:catAx>
      <c:valAx>
        <c:axId val="252746432"/>
        <c:scaling>
          <c:orientation val="minMax"/>
        </c:scaling>
        <c:delete val="1"/>
        <c:axPos val="l"/>
        <c:numFmt formatCode="General" sourceLinked="1"/>
        <c:majorTickMark val="none"/>
        <c:minorTickMark val="none"/>
        <c:tickLblPos val="nextTo"/>
        <c:crossAx val="252748392"/>
        <c:crosses val="autoZero"/>
        <c:crossBetween val="between"/>
      </c:valAx>
      <c:spPr>
        <a:noFill/>
        <a:ln>
          <a:noFill/>
        </a:ln>
        <a:effectLst/>
      </c:spPr>
    </c:plotArea>
    <c:plotVisOnly val="1"/>
    <c:dispBlanksAs val="gap"/>
    <c:showDLblsOverMax val="0"/>
  </c:chart>
  <c:spPr>
    <a:solidFill>
      <a:schemeClr val="bg1">
        <a:lumMod val="95000"/>
      </a:schemeClr>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Gra!$M$5:$M$6</c:f>
              <c:strCache>
                <c:ptCount val="2"/>
                <c:pt idx="0">
                  <c:v>29</c:v>
                </c:pt>
                <c:pt idx="1">
                  <c:v>29</c:v>
                </c:pt>
              </c:strCache>
            </c:strRef>
          </c:tx>
          <c:spPr>
            <a:solidFill>
              <a:schemeClr val="accent1"/>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Gra!$K$5:$K$6</c:f>
              <c:strCache>
                <c:ptCount val="2"/>
                <c:pt idx="0">
                  <c:v>clientes</c:v>
                </c:pt>
                <c:pt idx="1">
                  <c:v>proveedores</c:v>
                </c:pt>
              </c:strCache>
            </c:strRef>
          </c:cat>
          <c:val>
            <c:numRef>
              <c:f>Gra!$M$5:$M$6</c:f>
              <c:numCache>
                <c:formatCode>0</c:formatCode>
                <c:ptCount val="2"/>
                <c:pt idx="0">
                  <c:v>29</c:v>
                </c:pt>
                <c:pt idx="1">
                  <c:v>29</c:v>
                </c:pt>
              </c:numCache>
            </c:numRef>
          </c:val>
          <c:extLst>
            <c:ext xmlns:c16="http://schemas.microsoft.com/office/drawing/2014/chart" uri="{C3380CC4-5D6E-409C-BE32-E72D297353CC}">
              <c16:uniqueId val="{00000000-6EAD-46CA-8CD4-1D331ACAE5E5}"/>
            </c:ext>
          </c:extLst>
        </c:ser>
        <c:dLbls>
          <c:dLblPos val="outEnd"/>
          <c:showLegendKey val="0"/>
          <c:showVal val="1"/>
          <c:showCatName val="0"/>
          <c:showSerName val="0"/>
          <c:showPercent val="0"/>
          <c:showBubbleSize val="0"/>
        </c:dLbls>
        <c:gapWidth val="444"/>
        <c:overlap val="-90"/>
        <c:axId val="252751136"/>
        <c:axId val="252746040"/>
      </c:barChart>
      <c:catAx>
        <c:axId val="2527511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pt-BR"/>
          </a:p>
        </c:txPr>
        <c:crossAx val="252746040"/>
        <c:crosses val="autoZero"/>
        <c:auto val="1"/>
        <c:lblAlgn val="ctr"/>
        <c:lblOffset val="100"/>
        <c:noMultiLvlLbl val="0"/>
      </c:catAx>
      <c:valAx>
        <c:axId val="252746040"/>
        <c:scaling>
          <c:orientation val="minMax"/>
        </c:scaling>
        <c:delete val="1"/>
        <c:axPos val="l"/>
        <c:numFmt formatCode="0" sourceLinked="1"/>
        <c:majorTickMark val="none"/>
        <c:minorTickMark val="none"/>
        <c:tickLblPos val="nextTo"/>
        <c:crossAx val="252751136"/>
        <c:crosses val="autoZero"/>
        <c:crossBetween val="between"/>
      </c:valAx>
      <c:spPr>
        <a:solidFill>
          <a:sysClr val="window" lastClr="FFFFFF">
            <a:lumMod val="95000"/>
          </a:sysClr>
        </a:solidFill>
        <a:ln>
          <a:noFill/>
        </a:ln>
        <a:effectLst/>
      </c:spPr>
    </c:plotArea>
    <c:plotVisOnly val="1"/>
    <c:dispBlanksAs val="gap"/>
    <c:showDLblsOverMax val="0"/>
  </c:chart>
  <c:spPr>
    <a:solidFill>
      <a:sysClr val="window" lastClr="FFFFFF">
        <a:lumMod val="95000"/>
      </a:sysClr>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Gra!$K$13:$K$14</c:f>
              <c:strCache>
                <c:ptCount val="2"/>
                <c:pt idx="0">
                  <c:v>entrante</c:v>
                </c:pt>
                <c:pt idx="1">
                  <c:v>producto</c:v>
                </c:pt>
              </c:strCache>
            </c:strRef>
          </c:cat>
          <c:val>
            <c:numRef>
              <c:f>Gra!$L$13:$L$14</c:f>
              <c:numCache>
                <c:formatCode>0</c:formatCode>
                <c:ptCount val="2"/>
                <c:pt idx="0">
                  <c:v>29</c:v>
                </c:pt>
                <c:pt idx="1">
                  <c:v>0</c:v>
                </c:pt>
              </c:numCache>
            </c:numRef>
          </c:val>
          <c:extLst>
            <c:ext xmlns:c16="http://schemas.microsoft.com/office/drawing/2014/chart" uri="{C3380CC4-5D6E-409C-BE32-E72D297353CC}">
              <c16:uniqueId val="{00000000-2026-438F-A5AA-5265141A7058}"/>
            </c:ext>
          </c:extLst>
        </c:ser>
        <c:dLbls>
          <c:dLblPos val="outEnd"/>
          <c:showLegendKey val="0"/>
          <c:showVal val="1"/>
          <c:showCatName val="0"/>
          <c:showSerName val="0"/>
          <c:showPercent val="0"/>
          <c:showBubbleSize val="0"/>
        </c:dLbls>
        <c:gapWidth val="444"/>
        <c:overlap val="-90"/>
        <c:axId val="252749960"/>
        <c:axId val="252748784"/>
      </c:barChart>
      <c:catAx>
        <c:axId val="252749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pt-BR"/>
          </a:p>
        </c:txPr>
        <c:crossAx val="252748784"/>
        <c:crosses val="autoZero"/>
        <c:auto val="1"/>
        <c:lblAlgn val="ctr"/>
        <c:lblOffset val="100"/>
        <c:noMultiLvlLbl val="0"/>
      </c:catAx>
      <c:valAx>
        <c:axId val="252748784"/>
        <c:scaling>
          <c:orientation val="minMax"/>
        </c:scaling>
        <c:delete val="1"/>
        <c:axPos val="l"/>
        <c:numFmt formatCode="0" sourceLinked="1"/>
        <c:majorTickMark val="none"/>
        <c:minorTickMark val="none"/>
        <c:tickLblPos val="nextTo"/>
        <c:crossAx val="252749960"/>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Gra!$K$13:$K$14</c:f>
              <c:strCache>
                <c:ptCount val="2"/>
                <c:pt idx="0">
                  <c:v>entrante</c:v>
                </c:pt>
                <c:pt idx="1">
                  <c:v>producto</c:v>
                </c:pt>
              </c:strCache>
            </c:strRef>
          </c:cat>
          <c:val>
            <c:numRef>
              <c:f>Gra!$M$13:$M$14</c:f>
              <c:numCache>
                <c:formatCode>0</c:formatCode>
                <c:ptCount val="2"/>
                <c:pt idx="0">
                  <c:v>29</c:v>
                </c:pt>
                <c:pt idx="1">
                  <c:v>0</c:v>
                </c:pt>
              </c:numCache>
            </c:numRef>
          </c:val>
          <c:extLst>
            <c:ext xmlns:c16="http://schemas.microsoft.com/office/drawing/2014/chart" uri="{C3380CC4-5D6E-409C-BE32-E72D297353CC}">
              <c16:uniqueId val="{00000000-FAFF-42B8-8219-C596ED9E9CD2}"/>
            </c:ext>
          </c:extLst>
        </c:ser>
        <c:dLbls>
          <c:dLblPos val="outEnd"/>
          <c:showLegendKey val="0"/>
          <c:showVal val="1"/>
          <c:showCatName val="0"/>
          <c:showSerName val="0"/>
          <c:showPercent val="0"/>
          <c:showBubbleSize val="0"/>
        </c:dLbls>
        <c:gapWidth val="444"/>
        <c:overlap val="-90"/>
        <c:axId val="252744472"/>
        <c:axId val="252750352"/>
      </c:barChart>
      <c:catAx>
        <c:axId val="252744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pt-BR"/>
          </a:p>
        </c:txPr>
        <c:crossAx val="252750352"/>
        <c:crosses val="autoZero"/>
        <c:auto val="1"/>
        <c:lblAlgn val="ctr"/>
        <c:lblOffset val="100"/>
        <c:noMultiLvlLbl val="0"/>
      </c:catAx>
      <c:valAx>
        <c:axId val="252750352"/>
        <c:scaling>
          <c:orientation val="minMax"/>
        </c:scaling>
        <c:delete val="1"/>
        <c:axPos val="l"/>
        <c:numFmt formatCode="0" sourceLinked="1"/>
        <c:majorTickMark val="none"/>
        <c:minorTickMark val="none"/>
        <c:tickLblPos val="nextTo"/>
        <c:crossAx val="252744472"/>
        <c:crosses val="autoZero"/>
        <c:crossBetween val="between"/>
      </c:valAx>
      <c:spPr>
        <a:solidFill>
          <a:sysClr val="window" lastClr="FFFFFF">
            <a:lumMod val="95000"/>
          </a:sysClr>
        </a:solidFill>
        <a:ln>
          <a:noFill/>
        </a:ln>
        <a:effectLst/>
      </c:spPr>
    </c:plotArea>
    <c:plotVisOnly val="1"/>
    <c:dispBlanksAs val="gap"/>
    <c:showDLblsOverMax val="0"/>
  </c:chart>
  <c:spPr>
    <a:solidFill>
      <a:sysClr val="window" lastClr="FFFFFF">
        <a:lumMod val="95000"/>
      </a:sysClr>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filled"/>
        <c:varyColors val="0"/>
        <c:ser>
          <c:idx val="1"/>
          <c:order val="0"/>
          <c:tx>
            <c:v>VALORES</c:v>
          </c:tx>
          <c:spPr>
            <a:solidFill>
              <a:schemeClr val="accent2"/>
            </a:solidFill>
            <a:ln w="25400">
              <a:noFill/>
            </a:ln>
            <a:effectLst/>
          </c:spPr>
          <c:cat>
            <c:strRef>
              <c:f>Gra!$M$18:$M$22</c:f>
              <c:strCache>
                <c:ptCount val="5"/>
                <c:pt idx="0">
                  <c:v>competidores</c:v>
                </c:pt>
                <c:pt idx="1">
                  <c:v>proveedores</c:v>
                </c:pt>
                <c:pt idx="2">
                  <c:v>clientes</c:v>
                </c:pt>
                <c:pt idx="3">
                  <c:v>Los nuevos participantes</c:v>
                </c:pt>
                <c:pt idx="4">
                  <c:v>Los productos de sustitución</c:v>
                </c:pt>
              </c:strCache>
            </c:strRef>
          </c:cat>
          <c:val>
            <c:numRef>
              <c:f>Gra!$N$18:$N$22</c:f>
              <c:numCache>
                <c:formatCode>0</c:formatCode>
                <c:ptCount val="5"/>
                <c:pt idx="0">
                  <c:v>29</c:v>
                </c:pt>
                <c:pt idx="1">
                  <c:v>29</c:v>
                </c:pt>
                <c:pt idx="2">
                  <c:v>29</c:v>
                </c:pt>
                <c:pt idx="3">
                  <c:v>29</c:v>
                </c:pt>
                <c:pt idx="4">
                  <c:v>0</c:v>
                </c:pt>
              </c:numCache>
            </c:numRef>
          </c:val>
          <c:extLst>
            <c:ext xmlns:c16="http://schemas.microsoft.com/office/drawing/2014/chart" uri="{C3380CC4-5D6E-409C-BE32-E72D297353CC}">
              <c16:uniqueId val="{00000000-E3D1-4A30-BC2A-1DEB6A36C950}"/>
            </c:ext>
          </c:extLst>
        </c:ser>
        <c:dLbls>
          <c:showLegendKey val="0"/>
          <c:showVal val="0"/>
          <c:showCatName val="0"/>
          <c:showSerName val="0"/>
          <c:showPercent val="0"/>
          <c:showBubbleSize val="0"/>
        </c:dLbls>
        <c:axId val="252894480"/>
        <c:axId val="252892912"/>
        <c:extLst/>
      </c:radarChart>
      <c:catAx>
        <c:axId val="252894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252892912"/>
        <c:crosses val="autoZero"/>
        <c:auto val="1"/>
        <c:lblAlgn val="ctr"/>
        <c:lblOffset val="100"/>
        <c:noMultiLvlLbl val="0"/>
      </c:catAx>
      <c:valAx>
        <c:axId val="252892912"/>
        <c:scaling>
          <c:orientation val="minMax"/>
        </c:scaling>
        <c:delete val="1"/>
        <c:axPos val="l"/>
        <c:majorGridlines>
          <c:spPr>
            <a:ln w="9525" cap="flat" cmpd="sng" algn="ctr">
              <a:solidFill>
                <a:schemeClr val="bg1">
                  <a:lumMod val="65000"/>
                </a:schemeClr>
              </a:solidFill>
              <a:round/>
            </a:ln>
            <a:effectLst/>
          </c:spPr>
        </c:majorGridlines>
        <c:numFmt formatCode="0" sourceLinked="1"/>
        <c:majorTickMark val="none"/>
        <c:minorTickMark val="none"/>
        <c:tickLblPos val="nextTo"/>
        <c:crossAx val="2528944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filled"/>
        <c:varyColors val="0"/>
        <c:ser>
          <c:idx val="0"/>
          <c:order val="0"/>
          <c:spPr>
            <a:solidFill>
              <a:schemeClr val="accent2"/>
            </a:solidFill>
            <a:ln w="25400">
              <a:noFill/>
            </a:ln>
            <a:effectLst/>
          </c:spPr>
          <c:cat>
            <c:strRef>
              <c:f>Gra!$M$18:$M$22</c:f>
              <c:strCache>
                <c:ptCount val="5"/>
                <c:pt idx="0">
                  <c:v>competidores</c:v>
                </c:pt>
                <c:pt idx="1">
                  <c:v>proveedores</c:v>
                </c:pt>
                <c:pt idx="2">
                  <c:v>clientes</c:v>
                </c:pt>
                <c:pt idx="3">
                  <c:v>Los nuevos participantes</c:v>
                </c:pt>
                <c:pt idx="4">
                  <c:v>Los productos de sustitución</c:v>
                </c:pt>
              </c:strCache>
            </c:strRef>
          </c:cat>
          <c:val>
            <c:numRef>
              <c:f>Gra!$O$18:$O$22</c:f>
              <c:numCache>
                <c:formatCode>0</c:formatCode>
                <c:ptCount val="5"/>
                <c:pt idx="0">
                  <c:v>25</c:v>
                </c:pt>
                <c:pt idx="1">
                  <c:v>29</c:v>
                </c:pt>
                <c:pt idx="2">
                  <c:v>29</c:v>
                </c:pt>
                <c:pt idx="3">
                  <c:v>29</c:v>
                </c:pt>
                <c:pt idx="4">
                  <c:v>0</c:v>
                </c:pt>
              </c:numCache>
            </c:numRef>
          </c:val>
          <c:extLst>
            <c:ext xmlns:c16="http://schemas.microsoft.com/office/drawing/2014/chart" uri="{C3380CC4-5D6E-409C-BE32-E72D297353CC}">
              <c16:uniqueId val="{00000000-4E45-4D4B-B165-FBEC5CEFA896}"/>
            </c:ext>
          </c:extLst>
        </c:ser>
        <c:dLbls>
          <c:showLegendKey val="0"/>
          <c:showVal val="0"/>
          <c:showCatName val="0"/>
          <c:showSerName val="0"/>
          <c:showPercent val="0"/>
          <c:showBubbleSize val="0"/>
        </c:dLbls>
        <c:axId val="252893304"/>
        <c:axId val="252893696"/>
        <c:extLst/>
      </c:radarChart>
      <c:catAx>
        <c:axId val="2528933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252893696"/>
        <c:crosses val="autoZero"/>
        <c:auto val="1"/>
        <c:lblAlgn val="ctr"/>
        <c:lblOffset val="100"/>
        <c:noMultiLvlLbl val="0"/>
      </c:catAx>
      <c:valAx>
        <c:axId val="252893696"/>
        <c:scaling>
          <c:orientation val="minMax"/>
        </c:scaling>
        <c:delete val="1"/>
        <c:axPos val="l"/>
        <c:majorGridlines>
          <c:spPr>
            <a:ln w="9525" cap="flat" cmpd="sng" algn="ctr">
              <a:solidFill>
                <a:schemeClr val="bg1">
                  <a:lumMod val="65000"/>
                </a:schemeClr>
              </a:solidFill>
              <a:round/>
            </a:ln>
            <a:effectLst/>
          </c:spPr>
        </c:majorGridlines>
        <c:numFmt formatCode="0" sourceLinked="1"/>
        <c:majorTickMark val="none"/>
        <c:minorTickMark val="none"/>
        <c:tickLblPos val="nextTo"/>
        <c:crossAx val="252893304"/>
        <c:crosses val="autoZero"/>
        <c:crossBetween val="between"/>
      </c:valAx>
      <c:spPr>
        <a:noFill/>
        <a:ln>
          <a:noFill/>
        </a:ln>
        <a:effectLst/>
      </c:spPr>
    </c:plotArea>
    <c:plotVisOnly val="1"/>
    <c:dispBlanksAs val="gap"/>
    <c:showDLblsOverMax val="0"/>
  </c:chart>
  <c:spPr>
    <a:solidFill>
      <a:srgbClr val="ECF0F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Rel!$P$16:$P$17</c:f>
              <c:strCache>
                <c:ptCount val="2"/>
                <c:pt idx="0">
                  <c:v>29</c:v>
                </c:pt>
                <c:pt idx="1">
                  <c:v>29</c:v>
                </c:pt>
              </c:strCache>
            </c:strRef>
          </c:tx>
          <c:spPr>
            <a:solidFill>
              <a:schemeClr val="accent1"/>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Gra!$K$5:$K$6</c:f>
              <c:strCache>
                <c:ptCount val="2"/>
                <c:pt idx="0">
                  <c:v>clientes</c:v>
                </c:pt>
                <c:pt idx="1">
                  <c:v>proveedores</c:v>
                </c:pt>
              </c:strCache>
            </c:strRef>
          </c:cat>
          <c:val>
            <c:numRef>
              <c:f>Rel!$P$16:$P$17</c:f>
              <c:numCache>
                <c:formatCode>General</c:formatCode>
                <c:ptCount val="2"/>
                <c:pt idx="0">
                  <c:v>29</c:v>
                </c:pt>
                <c:pt idx="1">
                  <c:v>29</c:v>
                </c:pt>
              </c:numCache>
            </c:numRef>
          </c:val>
          <c:extLst>
            <c:ext xmlns:c16="http://schemas.microsoft.com/office/drawing/2014/chart" uri="{C3380CC4-5D6E-409C-BE32-E72D297353CC}">
              <c16:uniqueId val="{00000000-F7E1-4D8E-9A13-9818873BC7B6}"/>
            </c:ext>
          </c:extLst>
        </c:ser>
        <c:dLbls>
          <c:dLblPos val="outEnd"/>
          <c:showLegendKey val="0"/>
          <c:showVal val="1"/>
          <c:showCatName val="0"/>
          <c:showSerName val="0"/>
          <c:showPercent val="0"/>
          <c:showBubbleSize val="0"/>
        </c:dLbls>
        <c:gapWidth val="444"/>
        <c:overlap val="-90"/>
        <c:axId val="252895264"/>
        <c:axId val="252891344"/>
      </c:barChart>
      <c:catAx>
        <c:axId val="2528952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pt-BR"/>
          </a:p>
        </c:txPr>
        <c:crossAx val="252891344"/>
        <c:crosses val="autoZero"/>
        <c:auto val="1"/>
        <c:lblAlgn val="ctr"/>
        <c:lblOffset val="100"/>
        <c:noMultiLvlLbl val="0"/>
      </c:catAx>
      <c:valAx>
        <c:axId val="252891344"/>
        <c:scaling>
          <c:orientation val="minMax"/>
        </c:scaling>
        <c:delete val="1"/>
        <c:axPos val="l"/>
        <c:numFmt formatCode="General" sourceLinked="1"/>
        <c:majorTickMark val="none"/>
        <c:minorTickMark val="none"/>
        <c:tickLblPos val="nextTo"/>
        <c:crossAx val="252895264"/>
        <c:crosses val="autoZero"/>
        <c:crossBetween val="between"/>
      </c:valAx>
      <c:spPr>
        <a:solidFill>
          <a:sysClr val="window" lastClr="FFFFFF">
            <a:lumMod val="95000"/>
          </a:sysClr>
        </a:solidFill>
        <a:ln>
          <a:noFill/>
        </a:ln>
        <a:effectLst/>
      </c:spPr>
    </c:plotArea>
    <c:plotVisOnly val="1"/>
    <c:dispBlanksAs val="gap"/>
    <c:showDLblsOverMax val="0"/>
  </c:chart>
  <c:spPr>
    <a:solidFill>
      <a:sysClr val="window" lastClr="FFFFFF">
        <a:lumMod val="95000"/>
      </a:sysClr>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Gra!$M$18:$M$22</c:f>
              <c:strCache>
                <c:ptCount val="5"/>
                <c:pt idx="0">
                  <c:v>competidores</c:v>
                </c:pt>
                <c:pt idx="1">
                  <c:v>proveedores</c:v>
                </c:pt>
                <c:pt idx="2">
                  <c:v>clientes</c:v>
                </c:pt>
                <c:pt idx="3">
                  <c:v>Los nuevos participantes</c:v>
                </c:pt>
                <c:pt idx="4">
                  <c:v>Los productos de sustitución</c:v>
                </c:pt>
              </c:strCache>
            </c:strRef>
          </c:tx>
          <c:spPr>
            <a:solidFill>
              <a:schemeClr val="accent1"/>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Gra!$M$18:$M$22</c:f>
              <c:strCache>
                <c:ptCount val="5"/>
                <c:pt idx="0">
                  <c:v>competidores</c:v>
                </c:pt>
                <c:pt idx="1">
                  <c:v>proveedores</c:v>
                </c:pt>
                <c:pt idx="2">
                  <c:v>clientes</c:v>
                </c:pt>
                <c:pt idx="3">
                  <c:v>Los nuevos participantes</c:v>
                </c:pt>
                <c:pt idx="4">
                  <c:v>Los productos de sustitución</c:v>
                </c:pt>
              </c:strCache>
            </c:strRef>
          </c:cat>
          <c:val>
            <c:numRef>
              <c:f>Gra!$N$18:$N$22</c:f>
              <c:numCache>
                <c:formatCode>0</c:formatCode>
                <c:ptCount val="5"/>
                <c:pt idx="0">
                  <c:v>29</c:v>
                </c:pt>
                <c:pt idx="1">
                  <c:v>29</c:v>
                </c:pt>
                <c:pt idx="2">
                  <c:v>29</c:v>
                </c:pt>
                <c:pt idx="3">
                  <c:v>29</c:v>
                </c:pt>
                <c:pt idx="4">
                  <c:v>0</c:v>
                </c:pt>
              </c:numCache>
            </c:numRef>
          </c:val>
          <c:extLst>
            <c:ext xmlns:c16="http://schemas.microsoft.com/office/drawing/2014/chart" uri="{C3380CC4-5D6E-409C-BE32-E72D297353CC}">
              <c16:uniqueId val="{00000000-947F-4719-B8C6-3F6FCC4930A6}"/>
            </c:ext>
          </c:extLst>
        </c:ser>
        <c:dLbls>
          <c:dLblPos val="outEnd"/>
          <c:showLegendKey val="0"/>
          <c:showVal val="1"/>
          <c:showCatName val="0"/>
          <c:showSerName val="0"/>
          <c:showPercent val="0"/>
          <c:showBubbleSize val="0"/>
        </c:dLbls>
        <c:gapWidth val="444"/>
        <c:overlap val="-90"/>
        <c:axId val="250168904"/>
        <c:axId val="250170864"/>
      </c:barChart>
      <c:catAx>
        <c:axId val="25016890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pt-BR"/>
          </a:p>
        </c:txPr>
        <c:crossAx val="250170864"/>
        <c:crosses val="autoZero"/>
        <c:auto val="1"/>
        <c:lblAlgn val="ctr"/>
        <c:lblOffset val="100"/>
        <c:noMultiLvlLbl val="0"/>
      </c:catAx>
      <c:valAx>
        <c:axId val="250170864"/>
        <c:scaling>
          <c:orientation val="minMax"/>
        </c:scaling>
        <c:delete val="1"/>
        <c:axPos val="l"/>
        <c:numFmt formatCode="0" sourceLinked="1"/>
        <c:majorTickMark val="none"/>
        <c:minorTickMark val="none"/>
        <c:tickLblPos val="nextTo"/>
        <c:crossAx val="250168904"/>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2.5684325483097892E-2"/>
          <c:y val="6.3936043818844518E-2"/>
          <c:w val="0.94863134903380419"/>
          <c:h val="0.82768313229558921"/>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Rel!$O$24:$O$25</c:f>
              <c:strCache>
                <c:ptCount val="2"/>
                <c:pt idx="0">
                  <c:v>entrante</c:v>
                </c:pt>
                <c:pt idx="1">
                  <c:v>producto</c:v>
                </c:pt>
              </c:strCache>
            </c:strRef>
          </c:cat>
          <c:val>
            <c:numRef>
              <c:f>Rel!$P$24:$P$25</c:f>
              <c:numCache>
                <c:formatCode>General</c:formatCode>
                <c:ptCount val="2"/>
                <c:pt idx="0">
                  <c:v>29</c:v>
                </c:pt>
                <c:pt idx="1">
                  <c:v>0</c:v>
                </c:pt>
              </c:numCache>
            </c:numRef>
          </c:val>
          <c:extLst>
            <c:ext xmlns:c16="http://schemas.microsoft.com/office/drawing/2014/chart" uri="{C3380CC4-5D6E-409C-BE32-E72D297353CC}">
              <c16:uniqueId val="{00000000-42BC-4667-9E1E-FFC7F766AB75}"/>
            </c:ext>
          </c:extLst>
        </c:ser>
        <c:dLbls>
          <c:dLblPos val="outEnd"/>
          <c:showLegendKey val="0"/>
          <c:showVal val="1"/>
          <c:showCatName val="0"/>
          <c:showSerName val="0"/>
          <c:showPercent val="0"/>
          <c:showBubbleSize val="0"/>
        </c:dLbls>
        <c:gapWidth val="444"/>
        <c:overlap val="-90"/>
        <c:axId val="252888208"/>
        <c:axId val="252890168"/>
      </c:barChart>
      <c:catAx>
        <c:axId val="2528882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pt-BR"/>
          </a:p>
        </c:txPr>
        <c:crossAx val="252890168"/>
        <c:crosses val="autoZero"/>
        <c:auto val="1"/>
        <c:lblAlgn val="ctr"/>
        <c:lblOffset val="100"/>
        <c:noMultiLvlLbl val="0"/>
      </c:catAx>
      <c:valAx>
        <c:axId val="252890168"/>
        <c:scaling>
          <c:orientation val="minMax"/>
        </c:scaling>
        <c:delete val="1"/>
        <c:axPos val="l"/>
        <c:numFmt formatCode="General" sourceLinked="1"/>
        <c:majorTickMark val="none"/>
        <c:minorTickMark val="none"/>
        <c:tickLblPos val="nextTo"/>
        <c:crossAx val="252888208"/>
        <c:crosses val="autoZero"/>
        <c:crossBetween val="between"/>
      </c:valAx>
      <c:spPr>
        <a:solidFill>
          <a:sysClr val="window" lastClr="FFFFFF">
            <a:lumMod val="95000"/>
          </a:sysClr>
        </a:solidFill>
        <a:ln>
          <a:noFill/>
        </a:ln>
        <a:effectLst/>
      </c:spPr>
    </c:plotArea>
    <c:plotVisOnly val="1"/>
    <c:dispBlanksAs val="gap"/>
    <c:showDLblsOverMax val="0"/>
  </c:chart>
  <c:spPr>
    <a:solidFill>
      <a:sysClr val="window" lastClr="FFFFFF">
        <a:lumMod val="95000"/>
      </a:sysClr>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Gra!$M$18:$M$22</c:f>
              <c:strCache>
                <c:ptCount val="5"/>
                <c:pt idx="0">
                  <c:v>competidores</c:v>
                </c:pt>
                <c:pt idx="1">
                  <c:v>proveedores</c:v>
                </c:pt>
                <c:pt idx="2">
                  <c:v>clientes</c:v>
                </c:pt>
                <c:pt idx="3">
                  <c:v>Los nuevos participantes</c:v>
                </c:pt>
                <c:pt idx="4">
                  <c:v>Los productos de sustitución</c:v>
                </c:pt>
              </c:strCache>
            </c:strRef>
          </c:cat>
          <c:val>
            <c:numRef>
              <c:f>Rel!$P$19:$P$23</c:f>
              <c:numCache>
                <c:formatCode>General</c:formatCode>
                <c:ptCount val="5"/>
                <c:pt idx="0">
                  <c:v>29</c:v>
                </c:pt>
                <c:pt idx="1">
                  <c:v>29</c:v>
                </c:pt>
                <c:pt idx="2">
                  <c:v>29</c:v>
                </c:pt>
                <c:pt idx="3">
                  <c:v>29</c:v>
                </c:pt>
                <c:pt idx="4">
                  <c:v>0</c:v>
                </c:pt>
              </c:numCache>
            </c:numRef>
          </c:val>
          <c:extLst>
            <c:ext xmlns:c16="http://schemas.microsoft.com/office/drawing/2014/chart" uri="{C3380CC4-5D6E-409C-BE32-E72D297353CC}">
              <c16:uniqueId val="{00000000-D731-412E-9669-913A68C3F5F2}"/>
            </c:ext>
          </c:extLst>
        </c:ser>
        <c:dLbls>
          <c:dLblPos val="outEnd"/>
          <c:showLegendKey val="0"/>
          <c:showVal val="1"/>
          <c:showCatName val="0"/>
          <c:showSerName val="0"/>
          <c:showPercent val="0"/>
          <c:showBubbleSize val="0"/>
        </c:dLbls>
        <c:gapWidth val="444"/>
        <c:overlap val="-90"/>
        <c:axId val="252889776"/>
        <c:axId val="252890560"/>
      </c:barChart>
      <c:catAx>
        <c:axId val="25288977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pt-BR"/>
          </a:p>
        </c:txPr>
        <c:crossAx val="252890560"/>
        <c:crosses val="autoZero"/>
        <c:auto val="1"/>
        <c:lblAlgn val="ctr"/>
        <c:lblOffset val="100"/>
        <c:noMultiLvlLbl val="0"/>
      </c:catAx>
      <c:valAx>
        <c:axId val="252890560"/>
        <c:scaling>
          <c:orientation val="minMax"/>
        </c:scaling>
        <c:delete val="1"/>
        <c:axPos val="l"/>
        <c:numFmt formatCode="General" sourceLinked="1"/>
        <c:majorTickMark val="none"/>
        <c:minorTickMark val="none"/>
        <c:tickLblPos val="nextTo"/>
        <c:crossAx val="252889776"/>
        <c:crosses val="autoZero"/>
        <c:crossBetween val="between"/>
      </c:valAx>
      <c:spPr>
        <a:noFill/>
        <a:ln>
          <a:noFill/>
        </a:ln>
        <a:effectLst/>
      </c:spPr>
    </c:plotArea>
    <c:plotVisOnly val="1"/>
    <c:dispBlanksAs val="gap"/>
    <c:showDLblsOverMax val="0"/>
  </c:chart>
  <c:spPr>
    <a:solidFill>
      <a:schemeClr val="bg1">
        <a:lumMod val="95000"/>
      </a:schemeClr>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filled"/>
        <c:varyColors val="0"/>
        <c:ser>
          <c:idx val="0"/>
          <c:order val="0"/>
          <c:spPr>
            <a:solidFill>
              <a:schemeClr val="accent1"/>
            </a:solidFill>
            <a:ln w="25400">
              <a:noFill/>
            </a:ln>
            <a:effectLst/>
          </c:spPr>
          <c:cat>
            <c:strRef>
              <c:f>Rel!$O$19:$O$23</c:f>
              <c:strCache>
                <c:ptCount val="5"/>
                <c:pt idx="0">
                  <c:v>competidores</c:v>
                </c:pt>
                <c:pt idx="1">
                  <c:v>proveedores</c:v>
                </c:pt>
                <c:pt idx="2">
                  <c:v>clientes</c:v>
                </c:pt>
                <c:pt idx="3">
                  <c:v>Los nuevos participantes</c:v>
                </c:pt>
                <c:pt idx="4">
                  <c:v>Los productos de sustitución</c:v>
                </c:pt>
              </c:strCache>
            </c:strRef>
          </c:cat>
          <c:val>
            <c:numRef>
              <c:f>Rel!$P$19:$P$23</c:f>
              <c:numCache>
                <c:formatCode>General</c:formatCode>
                <c:ptCount val="5"/>
                <c:pt idx="0">
                  <c:v>29</c:v>
                </c:pt>
                <c:pt idx="1">
                  <c:v>29</c:v>
                </c:pt>
                <c:pt idx="2">
                  <c:v>29</c:v>
                </c:pt>
                <c:pt idx="3">
                  <c:v>29</c:v>
                </c:pt>
                <c:pt idx="4">
                  <c:v>0</c:v>
                </c:pt>
              </c:numCache>
            </c:numRef>
          </c:val>
          <c:extLst>
            <c:ext xmlns:c16="http://schemas.microsoft.com/office/drawing/2014/chart" uri="{C3380CC4-5D6E-409C-BE32-E72D297353CC}">
              <c16:uniqueId val="{00000000-98D6-4B06-A8BC-AB0199D7D39D}"/>
            </c:ext>
          </c:extLst>
        </c:ser>
        <c:dLbls>
          <c:showLegendKey val="0"/>
          <c:showVal val="0"/>
          <c:showCatName val="0"/>
          <c:showSerName val="0"/>
          <c:showPercent val="0"/>
          <c:showBubbleSize val="0"/>
        </c:dLbls>
        <c:axId val="252891736"/>
        <c:axId val="252892520"/>
        <c:extLst/>
      </c:radarChart>
      <c:catAx>
        <c:axId val="252891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252892520"/>
        <c:crosses val="autoZero"/>
        <c:auto val="1"/>
        <c:lblAlgn val="ctr"/>
        <c:lblOffset val="100"/>
        <c:noMultiLvlLbl val="0"/>
      </c:catAx>
      <c:valAx>
        <c:axId val="252892520"/>
        <c:scaling>
          <c:orientation val="minMax"/>
        </c:scaling>
        <c:delete val="1"/>
        <c:axPos val="l"/>
        <c:majorGridlines>
          <c:spPr>
            <a:ln w="9525" cap="flat" cmpd="sng" algn="ctr">
              <a:solidFill>
                <a:schemeClr val="bg1">
                  <a:lumMod val="65000"/>
                </a:schemeClr>
              </a:solidFill>
              <a:round/>
            </a:ln>
            <a:effectLst/>
          </c:spPr>
        </c:majorGridlines>
        <c:numFmt formatCode="General" sourceLinked="1"/>
        <c:majorTickMark val="none"/>
        <c:minorTickMark val="none"/>
        <c:tickLblPos val="nextTo"/>
        <c:crossAx val="252891736"/>
        <c:crosses val="autoZero"/>
        <c:crossBetween val="between"/>
      </c:valAx>
      <c:spPr>
        <a:noFill/>
        <a:ln>
          <a:noFill/>
        </a:ln>
        <a:effectLst/>
      </c:spPr>
    </c:plotArea>
    <c:plotVisOnly val="1"/>
    <c:dispBlanksAs val="gap"/>
    <c:showDLblsOverMax val="0"/>
  </c:chart>
  <c:spPr>
    <a:solidFill>
      <a:srgbClr val="ECF0F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Gra!$K$34:$K$39</c:f>
              <c:strCache>
                <c:ptCount val="6"/>
                <c:pt idx="0">
                  <c:v>competidores</c:v>
                </c:pt>
                <c:pt idx="1">
                  <c:v>saturación</c:v>
                </c:pt>
                <c:pt idx="2">
                  <c:v>competencia</c:v>
                </c:pt>
                <c:pt idx="3">
                  <c:v>mismo mercado</c:v>
                </c:pt>
                <c:pt idx="4">
                  <c:v>diversidad</c:v>
                </c:pt>
                <c:pt idx="5">
                  <c:v>Guerra de P / M</c:v>
                </c:pt>
              </c:strCache>
            </c:strRef>
          </c:cat>
          <c:val>
            <c:numRef>
              <c:f>Rel!$P$45:$P$50</c:f>
              <c:numCache>
                <c:formatCode>General</c:formatCode>
                <c:ptCount val="6"/>
                <c:pt idx="0">
                  <c:v>10</c:v>
                </c:pt>
                <c:pt idx="1">
                  <c:v>6</c:v>
                </c:pt>
                <c:pt idx="2">
                  <c:v>3</c:v>
                </c:pt>
                <c:pt idx="3">
                  <c:v>0</c:v>
                </c:pt>
                <c:pt idx="4">
                  <c:v>0</c:v>
                </c:pt>
                <c:pt idx="5">
                  <c:v>10</c:v>
                </c:pt>
              </c:numCache>
            </c:numRef>
          </c:val>
          <c:extLst>
            <c:ext xmlns:c16="http://schemas.microsoft.com/office/drawing/2014/chart" uri="{C3380CC4-5D6E-409C-BE32-E72D297353CC}">
              <c16:uniqueId val="{00000000-7751-4F5C-B292-B26748F88E71}"/>
            </c:ext>
          </c:extLst>
        </c:ser>
        <c:dLbls>
          <c:dLblPos val="outEnd"/>
          <c:showLegendKey val="0"/>
          <c:showVal val="1"/>
          <c:showCatName val="0"/>
          <c:showSerName val="0"/>
          <c:showPercent val="0"/>
          <c:showBubbleSize val="0"/>
        </c:dLbls>
        <c:gapWidth val="444"/>
        <c:overlap val="-90"/>
        <c:axId val="298320552"/>
        <c:axId val="298316632"/>
      </c:barChart>
      <c:catAx>
        <c:axId val="29832055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pt-BR"/>
          </a:p>
        </c:txPr>
        <c:crossAx val="298316632"/>
        <c:crosses val="autoZero"/>
        <c:auto val="1"/>
        <c:lblAlgn val="ctr"/>
        <c:lblOffset val="100"/>
        <c:noMultiLvlLbl val="0"/>
      </c:catAx>
      <c:valAx>
        <c:axId val="298316632"/>
        <c:scaling>
          <c:orientation val="minMax"/>
        </c:scaling>
        <c:delete val="1"/>
        <c:axPos val="l"/>
        <c:numFmt formatCode="General" sourceLinked="1"/>
        <c:majorTickMark val="none"/>
        <c:minorTickMark val="none"/>
        <c:tickLblPos val="nextTo"/>
        <c:crossAx val="298320552"/>
        <c:crosses val="autoZero"/>
        <c:crossBetween val="between"/>
      </c:valAx>
      <c:spPr>
        <a:noFill/>
        <a:ln>
          <a:noFill/>
        </a:ln>
        <a:effectLst/>
      </c:spPr>
    </c:plotArea>
    <c:plotVisOnly val="1"/>
    <c:dispBlanksAs val="gap"/>
    <c:showDLblsOverMax val="0"/>
  </c:chart>
  <c:spPr>
    <a:solidFill>
      <a:schemeClr val="bg1">
        <a:lumMod val="95000"/>
      </a:schemeClr>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Gra!$K$41:$K$46</c:f>
              <c:strCache>
                <c:ptCount val="6"/>
                <c:pt idx="0">
                  <c:v>La sensibilidad a precio</c:v>
                </c:pt>
                <c:pt idx="1">
                  <c:v>escasez</c:v>
                </c:pt>
                <c:pt idx="2">
                  <c:v>lealtad</c:v>
                </c:pt>
                <c:pt idx="3">
                  <c:v>volumen</c:v>
                </c:pt>
                <c:pt idx="4">
                  <c:v>costo de cambio</c:v>
                </c:pt>
                <c:pt idx="5">
                  <c:v>Productor cliente</c:v>
                </c:pt>
              </c:strCache>
            </c:strRef>
          </c:cat>
          <c:val>
            <c:numRef>
              <c:f>Rel!$P$52:$P$57</c:f>
              <c:numCache>
                <c:formatCode>General</c:formatCode>
                <c:ptCount val="6"/>
                <c:pt idx="0">
                  <c:v>10</c:v>
                </c:pt>
                <c:pt idx="1">
                  <c:v>6</c:v>
                </c:pt>
                <c:pt idx="2">
                  <c:v>3</c:v>
                </c:pt>
                <c:pt idx="3">
                  <c:v>0</c:v>
                </c:pt>
                <c:pt idx="4">
                  <c:v>0</c:v>
                </c:pt>
                <c:pt idx="5">
                  <c:v>10</c:v>
                </c:pt>
              </c:numCache>
            </c:numRef>
          </c:val>
          <c:extLst>
            <c:ext xmlns:c16="http://schemas.microsoft.com/office/drawing/2014/chart" uri="{C3380CC4-5D6E-409C-BE32-E72D297353CC}">
              <c16:uniqueId val="{00000000-BF8F-4D99-AA58-982B4DF4F3DD}"/>
            </c:ext>
          </c:extLst>
        </c:ser>
        <c:dLbls>
          <c:dLblPos val="outEnd"/>
          <c:showLegendKey val="0"/>
          <c:showVal val="1"/>
          <c:showCatName val="0"/>
          <c:showSerName val="0"/>
          <c:showPercent val="0"/>
          <c:showBubbleSize val="0"/>
        </c:dLbls>
        <c:gapWidth val="444"/>
        <c:overlap val="-90"/>
        <c:axId val="298318984"/>
        <c:axId val="298317024"/>
      </c:barChart>
      <c:catAx>
        <c:axId val="29831898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pt-BR"/>
          </a:p>
        </c:txPr>
        <c:crossAx val="298317024"/>
        <c:crosses val="autoZero"/>
        <c:auto val="1"/>
        <c:lblAlgn val="ctr"/>
        <c:lblOffset val="100"/>
        <c:noMultiLvlLbl val="0"/>
      </c:catAx>
      <c:valAx>
        <c:axId val="298317024"/>
        <c:scaling>
          <c:orientation val="minMax"/>
        </c:scaling>
        <c:delete val="1"/>
        <c:axPos val="l"/>
        <c:numFmt formatCode="General" sourceLinked="1"/>
        <c:majorTickMark val="none"/>
        <c:minorTickMark val="none"/>
        <c:tickLblPos val="nextTo"/>
        <c:crossAx val="298318984"/>
        <c:crosses val="autoZero"/>
        <c:crossBetween val="between"/>
      </c:valAx>
      <c:spPr>
        <a:noFill/>
        <a:ln>
          <a:noFill/>
        </a:ln>
        <a:effectLst/>
      </c:spPr>
    </c:plotArea>
    <c:plotVisOnly val="1"/>
    <c:dispBlanksAs val="gap"/>
    <c:showDLblsOverMax val="0"/>
  </c:chart>
  <c:spPr>
    <a:solidFill>
      <a:schemeClr val="bg1">
        <a:lumMod val="95000"/>
      </a:schemeClr>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Gra!$K$53:$K$58</c:f>
              <c:strCache>
                <c:ptCount val="6"/>
                <c:pt idx="0">
                  <c:v>poco Oferta</c:v>
                </c:pt>
                <c:pt idx="1">
                  <c:v>Precio Variación</c:v>
                </c:pt>
                <c:pt idx="2">
                  <c:v>Sencillo</c:v>
                </c:pt>
                <c:pt idx="3">
                  <c:v>formación</c:v>
                </c:pt>
                <c:pt idx="4">
                  <c:v>dependencia</c:v>
                </c:pt>
                <c:pt idx="5">
                  <c:v>búsquedas</c:v>
                </c:pt>
              </c:strCache>
            </c:strRef>
          </c:cat>
          <c:val>
            <c:numRef>
              <c:f>Rel!$P$64:$P$69</c:f>
              <c:numCache>
                <c:formatCode>General</c:formatCode>
                <c:ptCount val="6"/>
                <c:pt idx="0">
                  <c:v>10</c:v>
                </c:pt>
                <c:pt idx="1">
                  <c:v>6</c:v>
                </c:pt>
                <c:pt idx="2">
                  <c:v>3</c:v>
                </c:pt>
                <c:pt idx="3">
                  <c:v>0</c:v>
                </c:pt>
                <c:pt idx="4">
                  <c:v>0</c:v>
                </c:pt>
                <c:pt idx="5">
                  <c:v>10</c:v>
                </c:pt>
              </c:numCache>
            </c:numRef>
          </c:val>
          <c:extLst>
            <c:ext xmlns:c16="http://schemas.microsoft.com/office/drawing/2014/chart" uri="{C3380CC4-5D6E-409C-BE32-E72D297353CC}">
              <c16:uniqueId val="{00000000-E394-40E7-8CF4-549C8EF41264}"/>
            </c:ext>
          </c:extLst>
        </c:ser>
        <c:dLbls>
          <c:dLblPos val="outEnd"/>
          <c:showLegendKey val="0"/>
          <c:showVal val="1"/>
          <c:showCatName val="0"/>
          <c:showSerName val="0"/>
          <c:showPercent val="0"/>
          <c:showBubbleSize val="0"/>
        </c:dLbls>
        <c:gapWidth val="444"/>
        <c:overlap val="-90"/>
        <c:axId val="298319376"/>
        <c:axId val="298318200"/>
      </c:barChart>
      <c:catAx>
        <c:axId val="29831937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pt-BR"/>
          </a:p>
        </c:txPr>
        <c:crossAx val="298318200"/>
        <c:crosses val="autoZero"/>
        <c:auto val="1"/>
        <c:lblAlgn val="ctr"/>
        <c:lblOffset val="100"/>
        <c:noMultiLvlLbl val="0"/>
      </c:catAx>
      <c:valAx>
        <c:axId val="298318200"/>
        <c:scaling>
          <c:orientation val="minMax"/>
        </c:scaling>
        <c:delete val="1"/>
        <c:axPos val="l"/>
        <c:numFmt formatCode="General" sourceLinked="1"/>
        <c:majorTickMark val="none"/>
        <c:minorTickMark val="none"/>
        <c:tickLblPos val="nextTo"/>
        <c:crossAx val="298319376"/>
        <c:crosses val="autoZero"/>
        <c:crossBetween val="between"/>
      </c:valAx>
      <c:spPr>
        <a:noFill/>
        <a:ln>
          <a:noFill/>
        </a:ln>
        <a:effectLst/>
      </c:spPr>
    </c:plotArea>
    <c:plotVisOnly val="1"/>
    <c:dispBlanksAs val="gap"/>
    <c:showDLblsOverMax val="0"/>
  </c:chart>
  <c:spPr>
    <a:solidFill>
      <a:schemeClr val="bg1">
        <a:lumMod val="95000"/>
      </a:schemeClr>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Gra!$K$65:$K$70</c:f>
              <c:strCache>
                <c:ptCount val="6"/>
                <c:pt idx="0">
                  <c:v>alto costo</c:v>
                </c:pt>
                <c:pt idx="1">
                  <c:v>espacio</c:v>
                </c:pt>
                <c:pt idx="2">
                  <c:v>Las barreras de entrada</c:v>
                </c:pt>
                <c:pt idx="3">
                  <c:v>patente</c:v>
                </c:pt>
                <c:pt idx="4">
                  <c:v>Puntos escasez</c:v>
                </c:pt>
                <c:pt idx="5">
                  <c:v>Nuevas tecnologías</c:v>
                </c:pt>
              </c:strCache>
            </c:strRef>
          </c:cat>
          <c:val>
            <c:numRef>
              <c:f>Rel!$P$76:$P$81</c:f>
              <c:numCache>
                <c:formatCode>General</c:formatCode>
                <c:ptCount val="6"/>
                <c:pt idx="0">
                  <c:v>10</c:v>
                </c:pt>
                <c:pt idx="1">
                  <c:v>6</c:v>
                </c:pt>
                <c:pt idx="2">
                  <c:v>3</c:v>
                </c:pt>
                <c:pt idx="3">
                  <c:v>0</c:v>
                </c:pt>
                <c:pt idx="4">
                  <c:v>0</c:v>
                </c:pt>
                <c:pt idx="5">
                  <c:v>10</c:v>
                </c:pt>
              </c:numCache>
            </c:numRef>
          </c:val>
          <c:extLst>
            <c:ext xmlns:c16="http://schemas.microsoft.com/office/drawing/2014/chart" uri="{C3380CC4-5D6E-409C-BE32-E72D297353CC}">
              <c16:uniqueId val="{00000000-D2D1-4828-89DB-1ACB6C3988A6}"/>
            </c:ext>
          </c:extLst>
        </c:ser>
        <c:dLbls>
          <c:dLblPos val="outEnd"/>
          <c:showLegendKey val="0"/>
          <c:showVal val="1"/>
          <c:showCatName val="0"/>
          <c:showSerName val="0"/>
          <c:showPercent val="0"/>
          <c:showBubbleSize val="0"/>
        </c:dLbls>
        <c:gapWidth val="444"/>
        <c:overlap val="-90"/>
        <c:axId val="298315848"/>
        <c:axId val="298320944"/>
      </c:barChart>
      <c:catAx>
        <c:axId val="29831584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pt-BR"/>
          </a:p>
        </c:txPr>
        <c:crossAx val="298320944"/>
        <c:crosses val="autoZero"/>
        <c:auto val="1"/>
        <c:lblAlgn val="ctr"/>
        <c:lblOffset val="100"/>
        <c:noMultiLvlLbl val="0"/>
      </c:catAx>
      <c:valAx>
        <c:axId val="298320944"/>
        <c:scaling>
          <c:orientation val="minMax"/>
        </c:scaling>
        <c:delete val="1"/>
        <c:axPos val="l"/>
        <c:numFmt formatCode="General" sourceLinked="1"/>
        <c:majorTickMark val="none"/>
        <c:minorTickMark val="none"/>
        <c:tickLblPos val="nextTo"/>
        <c:crossAx val="298315848"/>
        <c:crosses val="autoZero"/>
        <c:crossBetween val="between"/>
      </c:valAx>
      <c:spPr>
        <a:noFill/>
        <a:ln>
          <a:noFill/>
        </a:ln>
        <a:effectLst/>
      </c:spPr>
    </c:plotArea>
    <c:plotVisOnly val="1"/>
    <c:dispBlanksAs val="gap"/>
    <c:showDLblsOverMax val="0"/>
  </c:chart>
  <c:spPr>
    <a:solidFill>
      <a:schemeClr val="bg1">
        <a:lumMod val="95000"/>
      </a:schemeClr>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Gra!$K$77:$K$82</c:f>
              <c:strCache>
                <c:ptCount val="6"/>
                <c:pt idx="0">
                  <c:v>reemplazos directos</c:v>
                </c:pt>
                <c:pt idx="1">
                  <c:v>sustitutos innovadores</c:v>
                </c:pt>
                <c:pt idx="2">
                  <c:v>Propensión al intercambio</c:v>
                </c:pt>
                <c:pt idx="3">
                  <c:v>Cambiar de bajo coste</c:v>
                </c:pt>
                <c:pt idx="4">
                  <c:v>precio</c:v>
                </c:pt>
                <c:pt idx="5">
                  <c:v>calidad</c:v>
                </c:pt>
              </c:strCache>
            </c:strRef>
          </c:cat>
          <c:val>
            <c:numRef>
              <c:f>Rel!$P$88:$P$93</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D7B6-4E28-845B-BFFEDDC33201}"/>
            </c:ext>
          </c:extLst>
        </c:ser>
        <c:dLbls>
          <c:dLblPos val="outEnd"/>
          <c:showLegendKey val="0"/>
          <c:showVal val="1"/>
          <c:showCatName val="0"/>
          <c:showSerName val="0"/>
          <c:showPercent val="0"/>
          <c:showBubbleSize val="0"/>
        </c:dLbls>
        <c:gapWidth val="444"/>
        <c:overlap val="-90"/>
        <c:axId val="298321336"/>
        <c:axId val="298321728"/>
      </c:barChart>
      <c:catAx>
        <c:axId val="29832133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pt-BR"/>
          </a:p>
        </c:txPr>
        <c:crossAx val="298321728"/>
        <c:crosses val="autoZero"/>
        <c:auto val="1"/>
        <c:lblAlgn val="ctr"/>
        <c:lblOffset val="100"/>
        <c:noMultiLvlLbl val="0"/>
      </c:catAx>
      <c:valAx>
        <c:axId val="298321728"/>
        <c:scaling>
          <c:orientation val="minMax"/>
        </c:scaling>
        <c:delete val="1"/>
        <c:axPos val="l"/>
        <c:numFmt formatCode="General" sourceLinked="1"/>
        <c:majorTickMark val="none"/>
        <c:minorTickMark val="none"/>
        <c:tickLblPos val="nextTo"/>
        <c:crossAx val="298321336"/>
        <c:crosses val="autoZero"/>
        <c:crossBetween val="between"/>
      </c:valAx>
      <c:spPr>
        <a:noFill/>
        <a:ln>
          <a:noFill/>
        </a:ln>
        <a:effectLst/>
      </c:spPr>
    </c:plotArea>
    <c:plotVisOnly val="1"/>
    <c:dispBlanksAs val="gap"/>
    <c:showDLblsOverMax val="0"/>
  </c:chart>
  <c:spPr>
    <a:solidFill>
      <a:schemeClr val="bg1">
        <a:lumMod val="95000"/>
      </a:schemeClr>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Gra!$M$18:$M$22</c:f>
              <c:strCache>
                <c:ptCount val="5"/>
                <c:pt idx="0">
                  <c:v>competidores</c:v>
                </c:pt>
                <c:pt idx="1">
                  <c:v>proveedores</c:v>
                </c:pt>
                <c:pt idx="2">
                  <c:v>clientes</c:v>
                </c:pt>
                <c:pt idx="3">
                  <c:v>Los nuevos participantes</c:v>
                </c:pt>
                <c:pt idx="4">
                  <c:v>Los productos de sustitución</c:v>
                </c:pt>
              </c:strCache>
            </c:strRef>
          </c:cat>
          <c:val>
            <c:numRef>
              <c:f>Gra!$O$18:$O$22</c:f>
              <c:numCache>
                <c:formatCode>0</c:formatCode>
                <c:ptCount val="5"/>
                <c:pt idx="0">
                  <c:v>25</c:v>
                </c:pt>
                <c:pt idx="1">
                  <c:v>29</c:v>
                </c:pt>
                <c:pt idx="2">
                  <c:v>29</c:v>
                </c:pt>
                <c:pt idx="3">
                  <c:v>29</c:v>
                </c:pt>
                <c:pt idx="4">
                  <c:v>0</c:v>
                </c:pt>
              </c:numCache>
            </c:numRef>
          </c:val>
          <c:extLst>
            <c:ext xmlns:c16="http://schemas.microsoft.com/office/drawing/2014/chart" uri="{C3380CC4-5D6E-409C-BE32-E72D297353CC}">
              <c16:uniqueId val="{00000000-86E2-4FB6-8390-2B66F7E573F4}"/>
            </c:ext>
          </c:extLst>
        </c:ser>
        <c:dLbls>
          <c:dLblPos val="outEnd"/>
          <c:showLegendKey val="0"/>
          <c:showVal val="1"/>
          <c:showCatName val="0"/>
          <c:showSerName val="0"/>
          <c:showPercent val="0"/>
          <c:showBubbleSize val="0"/>
        </c:dLbls>
        <c:gapWidth val="444"/>
        <c:overlap val="-90"/>
        <c:axId val="250172040"/>
        <c:axId val="250171256"/>
      </c:barChart>
      <c:catAx>
        <c:axId val="25017204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pt-BR"/>
          </a:p>
        </c:txPr>
        <c:crossAx val="250171256"/>
        <c:crosses val="autoZero"/>
        <c:auto val="1"/>
        <c:lblAlgn val="ctr"/>
        <c:lblOffset val="100"/>
        <c:noMultiLvlLbl val="0"/>
      </c:catAx>
      <c:valAx>
        <c:axId val="250171256"/>
        <c:scaling>
          <c:orientation val="minMax"/>
        </c:scaling>
        <c:delete val="1"/>
        <c:axPos val="l"/>
        <c:numFmt formatCode="0" sourceLinked="1"/>
        <c:majorTickMark val="none"/>
        <c:minorTickMark val="none"/>
        <c:tickLblPos val="nextTo"/>
        <c:crossAx val="250172040"/>
        <c:crosses val="autoZero"/>
        <c:crossBetween val="between"/>
      </c:valAx>
      <c:spPr>
        <a:noFill/>
        <a:ln>
          <a:noFill/>
        </a:ln>
        <a:effectLst/>
      </c:spPr>
    </c:plotArea>
    <c:plotVisOnly val="1"/>
    <c:dispBlanksAs val="gap"/>
    <c:showDLblsOverMax val="0"/>
  </c:chart>
  <c:spPr>
    <a:solidFill>
      <a:schemeClr val="bg1">
        <a:lumMod val="95000"/>
      </a:schemeClr>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Gra!$K$34:$K$39</c:f>
              <c:strCache>
                <c:ptCount val="6"/>
                <c:pt idx="0">
                  <c:v>competidores</c:v>
                </c:pt>
                <c:pt idx="1">
                  <c:v>saturación</c:v>
                </c:pt>
                <c:pt idx="2">
                  <c:v>competencia</c:v>
                </c:pt>
                <c:pt idx="3">
                  <c:v>mismo mercado</c:v>
                </c:pt>
                <c:pt idx="4">
                  <c:v>diversidad</c:v>
                </c:pt>
                <c:pt idx="5">
                  <c:v>Guerra de P / M</c:v>
                </c:pt>
              </c:strCache>
            </c:strRef>
          </c:cat>
          <c:val>
            <c:numRef>
              <c:f>Pri!$L$33:$L$38</c:f>
              <c:numCache>
                <c:formatCode>General</c:formatCode>
                <c:ptCount val="6"/>
                <c:pt idx="0">
                  <c:v>10</c:v>
                </c:pt>
                <c:pt idx="1">
                  <c:v>6</c:v>
                </c:pt>
                <c:pt idx="2">
                  <c:v>3</c:v>
                </c:pt>
                <c:pt idx="3">
                  <c:v>0</c:v>
                </c:pt>
                <c:pt idx="4">
                  <c:v>0</c:v>
                </c:pt>
                <c:pt idx="5">
                  <c:v>10</c:v>
                </c:pt>
              </c:numCache>
            </c:numRef>
          </c:val>
          <c:extLst>
            <c:ext xmlns:c16="http://schemas.microsoft.com/office/drawing/2014/chart" uri="{C3380CC4-5D6E-409C-BE32-E72D297353CC}">
              <c16:uniqueId val="{00000000-8AB9-4A33-B36E-107C1C236B45}"/>
            </c:ext>
          </c:extLst>
        </c:ser>
        <c:dLbls>
          <c:dLblPos val="outEnd"/>
          <c:showLegendKey val="0"/>
          <c:showVal val="1"/>
          <c:showCatName val="0"/>
          <c:showSerName val="0"/>
          <c:showPercent val="0"/>
          <c:showBubbleSize val="0"/>
        </c:dLbls>
        <c:gapWidth val="444"/>
        <c:overlap val="-90"/>
        <c:axId val="251497792"/>
        <c:axId val="251502104"/>
      </c:barChart>
      <c:catAx>
        <c:axId val="25149779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pt-BR"/>
          </a:p>
        </c:txPr>
        <c:crossAx val="251502104"/>
        <c:crosses val="autoZero"/>
        <c:auto val="1"/>
        <c:lblAlgn val="ctr"/>
        <c:lblOffset val="100"/>
        <c:noMultiLvlLbl val="0"/>
      </c:catAx>
      <c:valAx>
        <c:axId val="251502104"/>
        <c:scaling>
          <c:orientation val="minMax"/>
        </c:scaling>
        <c:delete val="1"/>
        <c:axPos val="l"/>
        <c:numFmt formatCode="General" sourceLinked="1"/>
        <c:majorTickMark val="out"/>
        <c:minorTickMark val="none"/>
        <c:tickLblPos val="nextTo"/>
        <c:crossAx val="251497792"/>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Gra!$K$34:$K$39</c:f>
              <c:strCache>
                <c:ptCount val="6"/>
                <c:pt idx="0">
                  <c:v>competidores</c:v>
                </c:pt>
                <c:pt idx="1">
                  <c:v>saturación</c:v>
                </c:pt>
                <c:pt idx="2">
                  <c:v>competencia</c:v>
                </c:pt>
                <c:pt idx="3">
                  <c:v>mismo mercado</c:v>
                </c:pt>
                <c:pt idx="4">
                  <c:v>diversidad</c:v>
                </c:pt>
                <c:pt idx="5">
                  <c:v>Guerra de P / M</c:v>
                </c:pt>
              </c:strCache>
            </c:strRef>
          </c:cat>
          <c:val>
            <c:numRef>
              <c:f>Sec!$L$9:$L$14</c:f>
              <c:numCache>
                <c:formatCode>General</c:formatCode>
                <c:ptCount val="6"/>
                <c:pt idx="0">
                  <c:v>6</c:v>
                </c:pt>
                <c:pt idx="1">
                  <c:v>6</c:v>
                </c:pt>
                <c:pt idx="2">
                  <c:v>3</c:v>
                </c:pt>
                <c:pt idx="3">
                  <c:v>0</c:v>
                </c:pt>
                <c:pt idx="4">
                  <c:v>0</c:v>
                </c:pt>
                <c:pt idx="5">
                  <c:v>10</c:v>
                </c:pt>
              </c:numCache>
            </c:numRef>
          </c:val>
          <c:extLst>
            <c:ext xmlns:c16="http://schemas.microsoft.com/office/drawing/2014/chart" uri="{C3380CC4-5D6E-409C-BE32-E72D297353CC}">
              <c16:uniqueId val="{00000000-9F6C-4A6C-B467-A79A345F31FE}"/>
            </c:ext>
          </c:extLst>
        </c:ser>
        <c:dLbls>
          <c:dLblPos val="outEnd"/>
          <c:showLegendKey val="0"/>
          <c:showVal val="1"/>
          <c:showCatName val="0"/>
          <c:showSerName val="0"/>
          <c:showPercent val="0"/>
          <c:showBubbleSize val="0"/>
        </c:dLbls>
        <c:gapWidth val="444"/>
        <c:overlap val="-90"/>
        <c:axId val="251500536"/>
        <c:axId val="251498968"/>
      </c:barChart>
      <c:catAx>
        <c:axId val="25150053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pt-BR"/>
          </a:p>
        </c:txPr>
        <c:crossAx val="251498968"/>
        <c:crosses val="autoZero"/>
        <c:auto val="1"/>
        <c:lblAlgn val="ctr"/>
        <c:lblOffset val="100"/>
        <c:noMultiLvlLbl val="0"/>
      </c:catAx>
      <c:valAx>
        <c:axId val="251498968"/>
        <c:scaling>
          <c:orientation val="minMax"/>
        </c:scaling>
        <c:delete val="1"/>
        <c:axPos val="l"/>
        <c:numFmt formatCode="General" sourceLinked="1"/>
        <c:majorTickMark val="none"/>
        <c:minorTickMark val="none"/>
        <c:tickLblPos val="nextTo"/>
        <c:crossAx val="251500536"/>
        <c:crosses val="autoZero"/>
        <c:crossBetween val="between"/>
      </c:valAx>
      <c:spPr>
        <a:noFill/>
        <a:ln>
          <a:noFill/>
        </a:ln>
        <a:effectLst/>
      </c:spPr>
    </c:plotArea>
    <c:plotVisOnly val="1"/>
    <c:dispBlanksAs val="gap"/>
    <c:showDLblsOverMax val="0"/>
  </c:chart>
  <c:spPr>
    <a:solidFill>
      <a:schemeClr val="bg1">
        <a:lumMod val="95000"/>
      </a:schemeClr>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Gra!$K$41:$K$46</c:f>
              <c:strCache>
                <c:ptCount val="6"/>
                <c:pt idx="0">
                  <c:v>La sensibilidad a precio</c:v>
                </c:pt>
                <c:pt idx="1">
                  <c:v>escasez</c:v>
                </c:pt>
                <c:pt idx="2">
                  <c:v>lealtad</c:v>
                </c:pt>
                <c:pt idx="3">
                  <c:v>volumen</c:v>
                </c:pt>
                <c:pt idx="4">
                  <c:v>costo de cambio</c:v>
                </c:pt>
                <c:pt idx="5">
                  <c:v>Productor cliente</c:v>
                </c:pt>
              </c:strCache>
            </c:strRef>
          </c:cat>
          <c:val>
            <c:numRef>
              <c:f>Pri!$L$17:$L$22</c:f>
              <c:numCache>
                <c:formatCode>General</c:formatCode>
                <c:ptCount val="6"/>
                <c:pt idx="0">
                  <c:v>10</c:v>
                </c:pt>
                <c:pt idx="1">
                  <c:v>6</c:v>
                </c:pt>
                <c:pt idx="2">
                  <c:v>3</c:v>
                </c:pt>
                <c:pt idx="3">
                  <c:v>0</c:v>
                </c:pt>
                <c:pt idx="4">
                  <c:v>0</c:v>
                </c:pt>
                <c:pt idx="5">
                  <c:v>10</c:v>
                </c:pt>
              </c:numCache>
            </c:numRef>
          </c:val>
          <c:extLst>
            <c:ext xmlns:c16="http://schemas.microsoft.com/office/drawing/2014/chart" uri="{C3380CC4-5D6E-409C-BE32-E72D297353CC}">
              <c16:uniqueId val="{00000000-3675-4461-8789-DFC7C94C3CCD}"/>
            </c:ext>
          </c:extLst>
        </c:ser>
        <c:dLbls>
          <c:dLblPos val="outEnd"/>
          <c:showLegendKey val="0"/>
          <c:showVal val="1"/>
          <c:showCatName val="0"/>
          <c:showSerName val="0"/>
          <c:showPercent val="0"/>
          <c:showBubbleSize val="0"/>
        </c:dLbls>
        <c:gapWidth val="444"/>
        <c:overlap val="-90"/>
        <c:axId val="251502496"/>
        <c:axId val="251500144"/>
      </c:barChart>
      <c:catAx>
        <c:axId val="25150249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pt-BR"/>
          </a:p>
        </c:txPr>
        <c:crossAx val="251500144"/>
        <c:crosses val="autoZero"/>
        <c:auto val="1"/>
        <c:lblAlgn val="ctr"/>
        <c:lblOffset val="100"/>
        <c:noMultiLvlLbl val="0"/>
      </c:catAx>
      <c:valAx>
        <c:axId val="251500144"/>
        <c:scaling>
          <c:orientation val="minMax"/>
        </c:scaling>
        <c:delete val="1"/>
        <c:axPos val="l"/>
        <c:numFmt formatCode="General" sourceLinked="1"/>
        <c:majorTickMark val="none"/>
        <c:minorTickMark val="none"/>
        <c:tickLblPos val="nextTo"/>
        <c:crossAx val="251502496"/>
        <c:crosses val="autoZero"/>
        <c:crossBetween val="between"/>
      </c:valAx>
      <c:spPr>
        <a:solidFill>
          <a:schemeClr val="bg1"/>
        </a:solid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Gra!$K$53:$K$58</c:f>
              <c:strCache>
                <c:ptCount val="6"/>
                <c:pt idx="0">
                  <c:v>poco Oferta</c:v>
                </c:pt>
                <c:pt idx="1">
                  <c:v>Precio Variación</c:v>
                </c:pt>
                <c:pt idx="2">
                  <c:v>Sencillo</c:v>
                </c:pt>
                <c:pt idx="3">
                  <c:v>formación</c:v>
                </c:pt>
                <c:pt idx="4">
                  <c:v>dependencia</c:v>
                </c:pt>
                <c:pt idx="5">
                  <c:v>búsquedas</c:v>
                </c:pt>
              </c:strCache>
            </c:strRef>
          </c:cat>
          <c:val>
            <c:numRef>
              <c:f>Pri!$L$25:$L$30</c:f>
              <c:numCache>
                <c:formatCode>General</c:formatCode>
                <c:ptCount val="6"/>
                <c:pt idx="0">
                  <c:v>10</c:v>
                </c:pt>
                <c:pt idx="1">
                  <c:v>6</c:v>
                </c:pt>
                <c:pt idx="2">
                  <c:v>3</c:v>
                </c:pt>
                <c:pt idx="3">
                  <c:v>0</c:v>
                </c:pt>
                <c:pt idx="4">
                  <c:v>0</c:v>
                </c:pt>
                <c:pt idx="5">
                  <c:v>10</c:v>
                </c:pt>
              </c:numCache>
            </c:numRef>
          </c:val>
          <c:extLst>
            <c:ext xmlns:c16="http://schemas.microsoft.com/office/drawing/2014/chart" uri="{C3380CC4-5D6E-409C-BE32-E72D297353CC}">
              <c16:uniqueId val="{00000000-8771-40E7-BD8B-B6B898A5E4CC}"/>
            </c:ext>
          </c:extLst>
        </c:ser>
        <c:dLbls>
          <c:dLblPos val="outEnd"/>
          <c:showLegendKey val="0"/>
          <c:showVal val="1"/>
          <c:showCatName val="0"/>
          <c:showSerName val="0"/>
          <c:showPercent val="0"/>
          <c:showBubbleSize val="0"/>
        </c:dLbls>
        <c:gapWidth val="444"/>
        <c:overlap val="-90"/>
        <c:axId val="251503280"/>
        <c:axId val="251497400"/>
      </c:barChart>
      <c:catAx>
        <c:axId val="25150328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pt-BR"/>
          </a:p>
        </c:txPr>
        <c:crossAx val="251497400"/>
        <c:crosses val="autoZero"/>
        <c:auto val="1"/>
        <c:lblAlgn val="ctr"/>
        <c:lblOffset val="100"/>
        <c:noMultiLvlLbl val="0"/>
      </c:catAx>
      <c:valAx>
        <c:axId val="251497400"/>
        <c:scaling>
          <c:orientation val="minMax"/>
        </c:scaling>
        <c:delete val="1"/>
        <c:axPos val="l"/>
        <c:numFmt formatCode="General" sourceLinked="1"/>
        <c:majorTickMark val="none"/>
        <c:minorTickMark val="none"/>
        <c:tickLblPos val="nextTo"/>
        <c:crossAx val="251503280"/>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Gra!$K$65:$K$70</c:f>
              <c:strCache>
                <c:ptCount val="6"/>
                <c:pt idx="0">
                  <c:v>alto costo</c:v>
                </c:pt>
                <c:pt idx="1">
                  <c:v>espacio</c:v>
                </c:pt>
                <c:pt idx="2">
                  <c:v>Las barreras de entrada</c:v>
                </c:pt>
                <c:pt idx="3">
                  <c:v>patente</c:v>
                </c:pt>
                <c:pt idx="4">
                  <c:v>Puntos escasez</c:v>
                </c:pt>
                <c:pt idx="5">
                  <c:v>Nuevas tecnologías</c:v>
                </c:pt>
              </c:strCache>
            </c:strRef>
          </c:cat>
          <c:val>
            <c:numRef>
              <c:f>Sec!$L$33:$L$38</c:f>
              <c:numCache>
                <c:formatCode>General</c:formatCode>
                <c:ptCount val="6"/>
                <c:pt idx="0">
                  <c:v>10</c:v>
                </c:pt>
                <c:pt idx="1">
                  <c:v>6</c:v>
                </c:pt>
                <c:pt idx="2">
                  <c:v>3</c:v>
                </c:pt>
                <c:pt idx="3">
                  <c:v>0</c:v>
                </c:pt>
                <c:pt idx="4">
                  <c:v>0</c:v>
                </c:pt>
                <c:pt idx="5">
                  <c:v>10</c:v>
                </c:pt>
              </c:numCache>
            </c:numRef>
          </c:val>
          <c:extLst>
            <c:ext xmlns:c16="http://schemas.microsoft.com/office/drawing/2014/chart" uri="{C3380CC4-5D6E-409C-BE32-E72D297353CC}">
              <c16:uniqueId val="{00000000-4934-412D-BE3D-11F4DA8E0B05}"/>
            </c:ext>
          </c:extLst>
        </c:ser>
        <c:dLbls>
          <c:dLblPos val="outEnd"/>
          <c:showLegendKey val="0"/>
          <c:showVal val="1"/>
          <c:showCatName val="0"/>
          <c:showSerName val="0"/>
          <c:showPercent val="0"/>
          <c:showBubbleSize val="0"/>
        </c:dLbls>
        <c:gapWidth val="444"/>
        <c:overlap val="-90"/>
        <c:axId val="251499360"/>
        <c:axId val="251499752"/>
      </c:barChart>
      <c:catAx>
        <c:axId val="25149936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pt-BR"/>
          </a:p>
        </c:txPr>
        <c:crossAx val="251499752"/>
        <c:crosses val="autoZero"/>
        <c:auto val="1"/>
        <c:lblAlgn val="ctr"/>
        <c:lblOffset val="100"/>
        <c:noMultiLvlLbl val="0"/>
      </c:catAx>
      <c:valAx>
        <c:axId val="251499752"/>
        <c:scaling>
          <c:orientation val="minMax"/>
        </c:scaling>
        <c:delete val="1"/>
        <c:axPos val="l"/>
        <c:numFmt formatCode="General" sourceLinked="1"/>
        <c:majorTickMark val="none"/>
        <c:minorTickMark val="none"/>
        <c:tickLblPos val="nextTo"/>
        <c:crossAx val="251499360"/>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Gra!$K$77:$K$82</c:f>
              <c:strCache>
                <c:ptCount val="6"/>
                <c:pt idx="0">
                  <c:v>reemplazos directos</c:v>
                </c:pt>
                <c:pt idx="1">
                  <c:v>sustitutos innovadores</c:v>
                </c:pt>
                <c:pt idx="2">
                  <c:v>Propensión al intercambio</c:v>
                </c:pt>
                <c:pt idx="3">
                  <c:v>Cambiar de bajo coste</c:v>
                </c:pt>
                <c:pt idx="4">
                  <c:v>precio</c:v>
                </c:pt>
                <c:pt idx="5">
                  <c:v>calidad</c:v>
                </c:pt>
              </c:strCache>
            </c:strRef>
          </c:cat>
          <c:val>
            <c:numRef>
              <c:f>Pri!$L$41:$L$46</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EBAB-41C0-BE53-5C068A288A65}"/>
            </c:ext>
          </c:extLst>
        </c:ser>
        <c:dLbls>
          <c:dLblPos val="outEnd"/>
          <c:showLegendKey val="0"/>
          <c:showVal val="1"/>
          <c:showCatName val="0"/>
          <c:showSerName val="0"/>
          <c:showPercent val="0"/>
          <c:showBubbleSize val="0"/>
        </c:dLbls>
        <c:gapWidth val="444"/>
        <c:overlap val="-90"/>
        <c:axId val="251504064"/>
        <c:axId val="251501712"/>
      </c:barChart>
      <c:catAx>
        <c:axId val="25150406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pt-BR"/>
          </a:p>
        </c:txPr>
        <c:crossAx val="251501712"/>
        <c:crosses val="autoZero"/>
        <c:auto val="1"/>
        <c:lblAlgn val="ctr"/>
        <c:lblOffset val="100"/>
        <c:noMultiLvlLbl val="0"/>
      </c:catAx>
      <c:valAx>
        <c:axId val="251501712"/>
        <c:scaling>
          <c:orientation val="minMax"/>
        </c:scaling>
        <c:delete val="1"/>
        <c:axPos val="l"/>
        <c:numFmt formatCode="General" sourceLinked="1"/>
        <c:majorTickMark val="none"/>
        <c:minorTickMark val="none"/>
        <c:tickLblPos val="nextTo"/>
        <c:crossAx val="251504064"/>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0.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3.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4.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5.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6.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7.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0.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1.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4.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5.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6.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7.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9.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hyperlink" Target="#'Duv'!B1"/><Relationship Id="rId3" Type="http://schemas.openxmlformats.org/officeDocument/2006/relationships/hyperlink" Target="#'Pri'!B1"/><Relationship Id="rId7" Type="http://schemas.openxmlformats.org/officeDocument/2006/relationships/hyperlink" Target="#'Rel'!B1"/><Relationship Id="rId2" Type="http://schemas.openxmlformats.org/officeDocument/2006/relationships/hyperlink" Target="#'Ini'!B1"/><Relationship Id="rId1" Type="http://schemas.openxmlformats.org/officeDocument/2006/relationships/image" Target="../media/image1.png"/><Relationship Id="rId6" Type="http://schemas.openxmlformats.org/officeDocument/2006/relationships/hyperlink" Target="#'Ale'!B1"/><Relationship Id="rId11" Type="http://schemas.openxmlformats.org/officeDocument/2006/relationships/hyperlink" Target="https://es.luz.vc/p/hoja-de-calculo-fuerzas-de-porter-en-excel/" TargetMode="External"/><Relationship Id="rId5" Type="http://schemas.openxmlformats.org/officeDocument/2006/relationships/hyperlink" Target="#'Gra'!B1"/><Relationship Id="rId10" Type="http://schemas.openxmlformats.org/officeDocument/2006/relationships/hyperlink" Target="#'Sobre a LUZ'!B1"/><Relationship Id="rId4" Type="http://schemas.openxmlformats.org/officeDocument/2006/relationships/hyperlink" Target="#'Sec'!B1"/><Relationship Id="rId9" Type="http://schemas.openxmlformats.org/officeDocument/2006/relationships/hyperlink" Target="#'Sugest&#245;es'!B1"/></Relationships>
</file>

<file path=xl/drawings/_rels/drawing2.xml.rels><?xml version="1.0" encoding="UTF-8" standalone="yes"?>
<Relationships xmlns="http://schemas.openxmlformats.org/package/2006/relationships"><Relationship Id="rId8" Type="http://schemas.openxmlformats.org/officeDocument/2006/relationships/hyperlink" Target="#'Duv'!B1"/><Relationship Id="rId3" Type="http://schemas.openxmlformats.org/officeDocument/2006/relationships/hyperlink" Target="#'Pri'!B1"/><Relationship Id="rId7" Type="http://schemas.openxmlformats.org/officeDocument/2006/relationships/hyperlink" Target="#'Rel'!B1"/><Relationship Id="rId2" Type="http://schemas.openxmlformats.org/officeDocument/2006/relationships/hyperlink" Target="#'Ini'!B1"/><Relationship Id="rId1" Type="http://schemas.openxmlformats.org/officeDocument/2006/relationships/image" Target="../media/image1.png"/><Relationship Id="rId6" Type="http://schemas.openxmlformats.org/officeDocument/2006/relationships/hyperlink" Target="#'Ale'!B1"/><Relationship Id="rId11" Type="http://schemas.openxmlformats.org/officeDocument/2006/relationships/hyperlink" Target="https://es.luz.vc/p/hoja-de-calculo-fuerzas-de-porter-en-excel/" TargetMode="External"/><Relationship Id="rId5" Type="http://schemas.openxmlformats.org/officeDocument/2006/relationships/hyperlink" Target="#'Gra'!B1"/><Relationship Id="rId10" Type="http://schemas.openxmlformats.org/officeDocument/2006/relationships/hyperlink" Target="#'Sobre a LUZ'!B1"/><Relationship Id="rId4" Type="http://schemas.openxmlformats.org/officeDocument/2006/relationships/hyperlink" Target="#'Sec'!B1"/><Relationship Id="rId9" Type="http://schemas.openxmlformats.org/officeDocument/2006/relationships/hyperlink" Target="#'Sugest&#245;es'!B1"/></Relationships>
</file>

<file path=xl/drawings/_rels/drawing3.xml.rels><?xml version="1.0" encoding="UTF-8" standalone="yes"?>
<Relationships xmlns="http://schemas.openxmlformats.org/package/2006/relationships"><Relationship Id="rId8" Type="http://schemas.openxmlformats.org/officeDocument/2006/relationships/hyperlink" Target="#'Duv'!B1"/><Relationship Id="rId3" Type="http://schemas.openxmlformats.org/officeDocument/2006/relationships/hyperlink" Target="#'Pri'!B1"/><Relationship Id="rId7" Type="http://schemas.openxmlformats.org/officeDocument/2006/relationships/hyperlink" Target="#'Rel'!B1"/><Relationship Id="rId2" Type="http://schemas.openxmlformats.org/officeDocument/2006/relationships/hyperlink" Target="#'Ini'!B1"/><Relationship Id="rId1" Type="http://schemas.openxmlformats.org/officeDocument/2006/relationships/image" Target="../media/image1.png"/><Relationship Id="rId6" Type="http://schemas.openxmlformats.org/officeDocument/2006/relationships/hyperlink" Target="#'Ale'!B1"/><Relationship Id="rId11" Type="http://schemas.openxmlformats.org/officeDocument/2006/relationships/hyperlink" Target="https://es.luz.vc/p/hoja-de-calculo-fuerzas-de-porter-en-excel/" TargetMode="External"/><Relationship Id="rId5" Type="http://schemas.openxmlformats.org/officeDocument/2006/relationships/hyperlink" Target="#'Gra'!B1"/><Relationship Id="rId10" Type="http://schemas.openxmlformats.org/officeDocument/2006/relationships/hyperlink" Target="#'Sobre a LUZ'!B1"/><Relationship Id="rId4" Type="http://schemas.openxmlformats.org/officeDocument/2006/relationships/hyperlink" Target="#'Sec'!B1"/><Relationship Id="rId9" Type="http://schemas.openxmlformats.org/officeDocument/2006/relationships/hyperlink" Target="#'Sugest&#245;es'!B1"/></Relationships>
</file>

<file path=xl/drawings/_rels/drawing4.xml.rels><?xml version="1.0" encoding="UTF-8" standalone="yes"?>
<Relationships xmlns="http://schemas.openxmlformats.org/package/2006/relationships"><Relationship Id="rId8" Type="http://schemas.openxmlformats.org/officeDocument/2006/relationships/hyperlink" Target="#'Duv'!B1"/><Relationship Id="rId13" Type="http://schemas.openxmlformats.org/officeDocument/2006/relationships/chart" Target="../charts/chart3.xml"/><Relationship Id="rId18" Type="http://schemas.openxmlformats.org/officeDocument/2006/relationships/chart" Target="../charts/chart8.xml"/><Relationship Id="rId26" Type="http://schemas.openxmlformats.org/officeDocument/2006/relationships/chart" Target="../charts/chart16.xml"/><Relationship Id="rId3" Type="http://schemas.openxmlformats.org/officeDocument/2006/relationships/hyperlink" Target="#'Pri'!B1"/><Relationship Id="rId21" Type="http://schemas.openxmlformats.org/officeDocument/2006/relationships/chart" Target="../charts/chart11.xml"/><Relationship Id="rId7" Type="http://schemas.openxmlformats.org/officeDocument/2006/relationships/hyperlink" Target="#'Rel'!B1"/><Relationship Id="rId12" Type="http://schemas.openxmlformats.org/officeDocument/2006/relationships/chart" Target="../charts/chart2.xml"/><Relationship Id="rId17" Type="http://schemas.openxmlformats.org/officeDocument/2006/relationships/chart" Target="../charts/chart7.xml"/><Relationship Id="rId25" Type="http://schemas.openxmlformats.org/officeDocument/2006/relationships/chart" Target="../charts/chart15.xml"/><Relationship Id="rId2" Type="http://schemas.openxmlformats.org/officeDocument/2006/relationships/hyperlink" Target="#'Ini'!B1"/><Relationship Id="rId16" Type="http://schemas.openxmlformats.org/officeDocument/2006/relationships/chart" Target="../charts/chart6.xml"/><Relationship Id="rId20" Type="http://schemas.openxmlformats.org/officeDocument/2006/relationships/chart" Target="../charts/chart10.xml"/><Relationship Id="rId29" Type="http://schemas.openxmlformats.org/officeDocument/2006/relationships/hyperlink" Target="https://es.luz.vc/p/hoja-calculo-matriz-bcg-excel/" TargetMode="External"/><Relationship Id="rId1" Type="http://schemas.openxmlformats.org/officeDocument/2006/relationships/image" Target="../media/image1.png"/><Relationship Id="rId6" Type="http://schemas.openxmlformats.org/officeDocument/2006/relationships/hyperlink" Target="#'Ale'!B1"/><Relationship Id="rId11" Type="http://schemas.openxmlformats.org/officeDocument/2006/relationships/chart" Target="../charts/chart1.xml"/><Relationship Id="rId24" Type="http://schemas.openxmlformats.org/officeDocument/2006/relationships/chart" Target="../charts/chart14.xml"/><Relationship Id="rId5" Type="http://schemas.openxmlformats.org/officeDocument/2006/relationships/hyperlink" Target="#'Gra'!B1"/><Relationship Id="rId15" Type="http://schemas.openxmlformats.org/officeDocument/2006/relationships/chart" Target="../charts/chart5.xml"/><Relationship Id="rId23" Type="http://schemas.openxmlformats.org/officeDocument/2006/relationships/chart" Target="../charts/chart13.xml"/><Relationship Id="rId28" Type="http://schemas.openxmlformats.org/officeDocument/2006/relationships/chart" Target="../charts/chart18.xml"/><Relationship Id="rId10" Type="http://schemas.openxmlformats.org/officeDocument/2006/relationships/hyperlink" Target="#'Sobre a LUZ'!B1"/><Relationship Id="rId19" Type="http://schemas.openxmlformats.org/officeDocument/2006/relationships/chart" Target="../charts/chart9.xml"/><Relationship Id="rId4" Type="http://schemas.openxmlformats.org/officeDocument/2006/relationships/hyperlink" Target="#'Sec'!B1"/><Relationship Id="rId9" Type="http://schemas.openxmlformats.org/officeDocument/2006/relationships/hyperlink" Target="#'Sugest&#245;es'!B1"/><Relationship Id="rId14" Type="http://schemas.openxmlformats.org/officeDocument/2006/relationships/chart" Target="../charts/chart4.xml"/><Relationship Id="rId22" Type="http://schemas.openxmlformats.org/officeDocument/2006/relationships/chart" Target="../charts/chart12.xml"/><Relationship Id="rId27" Type="http://schemas.openxmlformats.org/officeDocument/2006/relationships/chart" Target="../charts/chart17.xml"/><Relationship Id="rId30" Type="http://schemas.openxmlformats.org/officeDocument/2006/relationships/hyperlink" Target="https://es.luz.vc/p/hoja-de-calculo-fuerzas-de-porter-en-excel/" TargetMode="External"/></Relationships>
</file>

<file path=xl/drawings/_rels/drawing5.xml.rels><?xml version="1.0" encoding="UTF-8" standalone="yes"?>
<Relationships xmlns="http://schemas.openxmlformats.org/package/2006/relationships"><Relationship Id="rId8" Type="http://schemas.openxmlformats.org/officeDocument/2006/relationships/hyperlink" Target="#'Duv'!B1"/><Relationship Id="rId3" Type="http://schemas.openxmlformats.org/officeDocument/2006/relationships/hyperlink" Target="#'Pri'!B1"/><Relationship Id="rId7" Type="http://schemas.openxmlformats.org/officeDocument/2006/relationships/hyperlink" Target="#'Rel'!B1"/><Relationship Id="rId12" Type="http://schemas.openxmlformats.org/officeDocument/2006/relationships/hyperlink" Target="https://es.luz.vc/p/hoja-de-calculo-fuerzas-de-porter-en-excel/" TargetMode="External"/><Relationship Id="rId2" Type="http://schemas.openxmlformats.org/officeDocument/2006/relationships/hyperlink" Target="#'Ini'!B1"/><Relationship Id="rId1" Type="http://schemas.openxmlformats.org/officeDocument/2006/relationships/image" Target="../media/image1.png"/><Relationship Id="rId6" Type="http://schemas.openxmlformats.org/officeDocument/2006/relationships/hyperlink" Target="#'Ale'!B1"/><Relationship Id="rId11" Type="http://schemas.openxmlformats.org/officeDocument/2006/relationships/hyperlink" Target="https://es.luz.vc/p/hoja-calculo-matriz-bcg-excel/" TargetMode="External"/><Relationship Id="rId5" Type="http://schemas.openxmlformats.org/officeDocument/2006/relationships/hyperlink" Target="#'Gra'!B1"/><Relationship Id="rId10" Type="http://schemas.openxmlformats.org/officeDocument/2006/relationships/hyperlink" Target="#'Sobre a LUZ'!B1"/><Relationship Id="rId4" Type="http://schemas.openxmlformats.org/officeDocument/2006/relationships/hyperlink" Target="#'Sec'!B1"/><Relationship Id="rId9" Type="http://schemas.openxmlformats.org/officeDocument/2006/relationships/hyperlink" Target="#'Sugest&#245;es'!B1"/></Relationships>
</file>

<file path=xl/drawings/_rels/drawing6.xml.rels><?xml version="1.0" encoding="UTF-8" standalone="yes"?>
<Relationships xmlns="http://schemas.openxmlformats.org/package/2006/relationships"><Relationship Id="rId8" Type="http://schemas.openxmlformats.org/officeDocument/2006/relationships/hyperlink" Target="#'Duv'!B1"/><Relationship Id="rId13" Type="http://schemas.openxmlformats.org/officeDocument/2006/relationships/chart" Target="../charts/chart21.xml"/><Relationship Id="rId18" Type="http://schemas.openxmlformats.org/officeDocument/2006/relationships/chart" Target="../charts/chart26.xml"/><Relationship Id="rId3" Type="http://schemas.openxmlformats.org/officeDocument/2006/relationships/hyperlink" Target="#'Pri'!B1"/><Relationship Id="rId21" Type="http://schemas.openxmlformats.org/officeDocument/2006/relationships/hyperlink" Target="https://es.luz.vc/p/hoja-de-calculo-fuerzas-de-porter-en-excel/" TargetMode="External"/><Relationship Id="rId7" Type="http://schemas.openxmlformats.org/officeDocument/2006/relationships/hyperlink" Target="#'Rel'!B1"/><Relationship Id="rId12" Type="http://schemas.openxmlformats.org/officeDocument/2006/relationships/chart" Target="../charts/chart20.xml"/><Relationship Id="rId17" Type="http://schemas.openxmlformats.org/officeDocument/2006/relationships/chart" Target="../charts/chart25.xml"/><Relationship Id="rId2" Type="http://schemas.openxmlformats.org/officeDocument/2006/relationships/hyperlink" Target="#'Ini'!B1"/><Relationship Id="rId16" Type="http://schemas.openxmlformats.org/officeDocument/2006/relationships/chart" Target="../charts/chart24.xml"/><Relationship Id="rId20" Type="http://schemas.openxmlformats.org/officeDocument/2006/relationships/hyperlink" Target="https://es.luz.vc/p/hoja-calculo-matriz-bcg-excel/" TargetMode="External"/><Relationship Id="rId1" Type="http://schemas.openxmlformats.org/officeDocument/2006/relationships/image" Target="../media/image1.png"/><Relationship Id="rId6" Type="http://schemas.openxmlformats.org/officeDocument/2006/relationships/hyperlink" Target="#'Ale'!B1"/><Relationship Id="rId11" Type="http://schemas.openxmlformats.org/officeDocument/2006/relationships/chart" Target="../charts/chart19.xml"/><Relationship Id="rId5" Type="http://schemas.openxmlformats.org/officeDocument/2006/relationships/hyperlink" Target="#'Gra'!B1"/><Relationship Id="rId15" Type="http://schemas.openxmlformats.org/officeDocument/2006/relationships/chart" Target="../charts/chart23.xml"/><Relationship Id="rId10" Type="http://schemas.openxmlformats.org/officeDocument/2006/relationships/hyperlink" Target="#'Sobre a LUZ'!B1"/><Relationship Id="rId19" Type="http://schemas.openxmlformats.org/officeDocument/2006/relationships/chart" Target="../charts/chart27.xml"/><Relationship Id="rId4" Type="http://schemas.openxmlformats.org/officeDocument/2006/relationships/hyperlink" Target="#'Sec'!B1"/><Relationship Id="rId9" Type="http://schemas.openxmlformats.org/officeDocument/2006/relationships/hyperlink" Target="#'Sugest&#245;es'!B1"/><Relationship Id="rId14" Type="http://schemas.openxmlformats.org/officeDocument/2006/relationships/chart" Target="../charts/chart22.xml"/></Relationships>
</file>

<file path=xl/drawings/_rels/drawing7.xml.rels><?xml version="1.0" encoding="UTF-8" standalone="yes"?>
<Relationships xmlns="http://schemas.openxmlformats.org/package/2006/relationships"><Relationship Id="rId8" Type="http://schemas.openxmlformats.org/officeDocument/2006/relationships/hyperlink" Target="#'Duv'!B1"/><Relationship Id="rId3" Type="http://schemas.openxmlformats.org/officeDocument/2006/relationships/hyperlink" Target="#'Pri'!B1"/><Relationship Id="rId7" Type="http://schemas.openxmlformats.org/officeDocument/2006/relationships/hyperlink" Target="#'Rel'!B1"/><Relationship Id="rId2" Type="http://schemas.openxmlformats.org/officeDocument/2006/relationships/hyperlink" Target="#'Ini'!B1"/><Relationship Id="rId1" Type="http://schemas.openxmlformats.org/officeDocument/2006/relationships/image" Target="../media/image1.png"/><Relationship Id="rId6" Type="http://schemas.openxmlformats.org/officeDocument/2006/relationships/hyperlink" Target="#'Ale'!B1"/><Relationship Id="rId11" Type="http://schemas.openxmlformats.org/officeDocument/2006/relationships/hyperlink" Target="https://es.luz.vc/p/hoja-calculo-matriz-bcg-excel/" TargetMode="External"/><Relationship Id="rId5" Type="http://schemas.openxmlformats.org/officeDocument/2006/relationships/hyperlink" Target="#'Gra'!B1"/><Relationship Id="rId10" Type="http://schemas.openxmlformats.org/officeDocument/2006/relationships/hyperlink" Target="#'Sobre a LUZ'!B1"/><Relationship Id="rId4" Type="http://schemas.openxmlformats.org/officeDocument/2006/relationships/hyperlink" Target="#'Sec'!B1"/><Relationship Id="rId9" Type="http://schemas.openxmlformats.org/officeDocument/2006/relationships/hyperlink" Target="#'Sugest&#245;es'!B1"/></Relationships>
</file>

<file path=xl/drawings/_rels/drawing8.xml.rels><?xml version="1.0" encoding="UTF-8" standalone="yes"?>
<Relationships xmlns="http://schemas.openxmlformats.org/package/2006/relationships"><Relationship Id="rId8" Type="http://schemas.openxmlformats.org/officeDocument/2006/relationships/hyperlink" Target="#'Duv'!B1"/><Relationship Id="rId3" Type="http://schemas.openxmlformats.org/officeDocument/2006/relationships/hyperlink" Target="#'Pri'!B1"/><Relationship Id="rId7" Type="http://schemas.openxmlformats.org/officeDocument/2006/relationships/hyperlink" Target="#'Rel'!B1"/><Relationship Id="rId2" Type="http://schemas.openxmlformats.org/officeDocument/2006/relationships/hyperlink" Target="#'Ini'!B1"/><Relationship Id="rId1" Type="http://schemas.openxmlformats.org/officeDocument/2006/relationships/image" Target="../media/image1.png"/><Relationship Id="rId6" Type="http://schemas.openxmlformats.org/officeDocument/2006/relationships/hyperlink" Target="#'Ale'!B1"/><Relationship Id="rId11" Type="http://schemas.openxmlformats.org/officeDocument/2006/relationships/hyperlink" Target="https://es.luz.vc/p/hoja-de-calculo-fuerzas-de-porter-en-excel/" TargetMode="External"/><Relationship Id="rId5" Type="http://schemas.openxmlformats.org/officeDocument/2006/relationships/hyperlink" Target="#'Gra'!B1"/><Relationship Id="rId10" Type="http://schemas.openxmlformats.org/officeDocument/2006/relationships/hyperlink" Target="#'Sobre a LUZ'!B1"/><Relationship Id="rId4" Type="http://schemas.openxmlformats.org/officeDocument/2006/relationships/hyperlink" Target="#'Sec'!B1"/><Relationship Id="rId9" Type="http://schemas.openxmlformats.org/officeDocument/2006/relationships/hyperlink" Target="#'Sugest&#245;es'!B1"/></Relationships>
</file>

<file path=xl/drawings/_rels/drawing9.xml.rels><?xml version="1.0" encoding="UTF-8" standalone="yes"?>
<Relationships xmlns="http://schemas.openxmlformats.org/package/2006/relationships"><Relationship Id="rId8" Type="http://schemas.openxmlformats.org/officeDocument/2006/relationships/hyperlink" Target="#'Duv'!B1"/><Relationship Id="rId13" Type="http://schemas.openxmlformats.org/officeDocument/2006/relationships/hyperlink" Target="https://www.facebook.com/luzplanilhas?fref=ts&amp;utm_source=referral&amp;utm_medium=produtos&amp;utm_campaign=eve3" TargetMode="External"/><Relationship Id="rId18" Type="http://schemas.openxmlformats.org/officeDocument/2006/relationships/image" Target="../media/image5.png"/><Relationship Id="rId3" Type="http://schemas.openxmlformats.org/officeDocument/2006/relationships/hyperlink" Target="#'Pri'!B1"/><Relationship Id="rId21" Type="http://schemas.openxmlformats.org/officeDocument/2006/relationships/image" Target="../media/image7.png"/><Relationship Id="rId7" Type="http://schemas.openxmlformats.org/officeDocument/2006/relationships/hyperlink" Target="#'Rel'!B1"/><Relationship Id="rId12" Type="http://schemas.openxmlformats.org/officeDocument/2006/relationships/image" Target="../media/image2.png"/><Relationship Id="rId17" Type="http://schemas.openxmlformats.org/officeDocument/2006/relationships/hyperlink" Target="https://plus.google.com/+luzvcmesmo/posts?utm_source=referral&amp;utm_medium=produtos&amp;utm_campaign=eve3" TargetMode="External"/><Relationship Id="rId2" Type="http://schemas.openxmlformats.org/officeDocument/2006/relationships/hyperlink" Target="#'Ini'!B1"/><Relationship Id="rId16" Type="http://schemas.openxmlformats.org/officeDocument/2006/relationships/image" Target="../media/image4.png"/><Relationship Id="rId20" Type="http://schemas.openxmlformats.org/officeDocument/2006/relationships/image" Target="../media/image6.png"/><Relationship Id="rId1" Type="http://schemas.openxmlformats.org/officeDocument/2006/relationships/image" Target="../media/image1.png"/><Relationship Id="rId6" Type="http://schemas.openxmlformats.org/officeDocument/2006/relationships/hyperlink" Target="#'Ale'!B1"/><Relationship Id="rId11" Type="http://schemas.openxmlformats.org/officeDocument/2006/relationships/hyperlink" Target="http://blog.luz.vc/?utm_source=referral&amp;utm_medium=produtos&amp;utm_campaign=eve3" TargetMode="External"/><Relationship Id="rId24" Type="http://schemas.openxmlformats.org/officeDocument/2006/relationships/hyperlink" Target="https://es.luz.vc/p/hoja-de-calculo-fuerzas-de-porter-en-excel/" TargetMode="External"/><Relationship Id="rId5" Type="http://schemas.openxmlformats.org/officeDocument/2006/relationships/hyperlink" Target="#'Gra'!B1"/><Relationship Id="rId15" Type="http://schemas.openxmlformats.org/officeDocument/2006/relationships/hyperlink" Target="http://luz.vc/fale-conosco/?utm_source=referral&amp;utm_medium=produtos&amp;utm_campaign=eve3" TargetMode="External"/><Relationship Id="rId23" Type="http://schemas.openxmlformats.org/officeDocument/2006/relationships/image" Target="../media/image8.png"/><Relationship Id="rId10" Type="http://schemas.openxmlformats.org/officeDocument/2006/relationships/hyperlink" Target="#'Sobre a LUZ'!B1"/><Relationship Id="rId19" Type="http://schemas.openxmlformats.org/officeDocument/2006/relationships/hyperlink" Target="http://luz.vc/?utm_source=referral&amp;utm_medium=produtos&amp;utm_campaign=eve3" TargetMode="External"/><Relationship Id="rId4" Type="http://schemas.openxmlformats.org/officeDocument/2006/relationships/hyperlink" Target="#'Sec'!B1"/><Relationship Id="rId9" Type="http://schemas.openxmlformats.org/officeDocument/2006/relationships/hyperlink" Target="#'Sugest&#245;es'!B1"/><Relationship Id="rId14" Type="http://schemas.openxmlformats.org/officeDocument/2006/relationships/image" Target="../media/image3.png"/><Relationship Id="rId22" Type="http://schemas.openxmlformats.org/officeDocument/2006/relationships/hyperlink" Target="https://twitter.com/luzplanilhas?utm_source=referral&amp;utm_medium=produtos&amp;utm_campaign=eve3" TargetMode="External"/></Relationships>
</file>

<file path=xl/drawings/drawing1.xml><?xml version="1.0" encoding="utf-8"?>
<xdr:wsDr xmlns:xdr="http://schemas.openxmlformats.org/drawingml/2006/spreadsheetDrawing" xmlns:a="http://schemas.openxmlformats.org/drawingml/2006/main">
  <xdr:twoCellAnchor editAs="absolute">
    <xdr:from>
      <xdr:col>0</xdr:col>
      <xdr:colOff>134407</xdr:colOff>
      <xdr:row>0</xdr:row>
      <xdr:rowOff>203200</xdr:rowOff>
    </xdr:from>
    <xdr:to>
      <xdr:col>0</xdr:col>
      <xdr:colOff>1699682</xdr:colOff>
      <xdr:row>1</xdr:row>
      <xdr:rowOff>189096</xdr:rowOff>
    </xdr:to>
    <xdr:pic>
      <xdr:nvPicPr>
        <xdr:cNvPr id="2" name="Imagem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407" y="203200"/>
          <a:ext cx="1565275" cy="502237"/>
        </a:xfrm>
        <a:prstGeom prst="rect">
          <a:avLst/>
        </a:prstGeom>
      </xdr:spPr>
    </xdr:pic>
    <xdr:clientData fLocksWithSheet="0"/>
  </xdr:twoCellAnchor>
  <xdr:twoCellAnchor editAs="absolute">
    <xdr:from>
      <xdr:col>0</xdr:col>
      <xdr:colOff>144991</xdr:colOff>
      <xdr:row>1</xdr:row>
      <xdr:rowOff>314454</xdr:rowOff>
    </xdr:from>
    <xdr:to>
      <xdr:col>0</xdr:col>
      <xdr:colOff>1710266</xdr:colOff>
      <xdr:row>1</xdr:row>
      <xdr:rowOff>314454</xdr:rowOff>
    </xdr:to>
    <xdr:cxnSp macro="">
      <xdr:nvCxnSpPr>
        <xdr:cNvPr id="3" name="Conector reto 2">
          <a:extLst>
            <a:ext uri="{FF2B5EF4-FFF2-40B4-BE49-F238E27FC236}">
              <a16:creationId xmlns:a16="http://schemas.microsoft.com/office/drawing/2014/main" id="{00000000-0008-0000-0000-000003000000}"/>
            </a:ext>
          </a:extLst>
        </xdr:cNvPr>
        <xdr:cNvCxnSpPr/>
      </xdr:nvCxnSpPr>
      <xdr:spPr>
        <a:xfrm>
          <a:off x="144991" y="830795"/>
          <a:ext cx="1565275" cy="0"/>
        </a:xfrm>
        <a:prstGeom prst="line">
          <a:avLst/>
        </a:prstGeom>
        <a:ln>
          <a:solidFill>
            <a:schemeClr val="bg2">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63500</xdr:colOff>
      <xdr:row>1</xdr:row>
      <xdr:rowOff>401237</xdr:rowOff>
    </xdr:from>
    <xdr:to>
      <xdr:col>0</xdr:col>
      <xdr:colOff>1756833</xdr:colOff>
      <xdr:row>2</xdr:row>
      <xdr:rowOff>248959</xdr:rowOff>
    </xdr:to>
    <xdr:sp macro="" textlink="">
      <xdr:nvSpPr>
        <xdr:cNvPr id="4" name="Rectangle 65">
          <a:extLst>
            <a:ext uri="{FF2B5EF4-FFF2-40B4-BE49-F238E27FC236}">
              <a16:creationId xmlns:a16="http://schemas.microsoft.com/office/drawing/2014/main" id="{00000000-0008-0000-0000-000004000000}"/>
            </a:ext>
          </a:extLst>
        </xdr:cNvPr>
        <xdr:cNvSpPr/>
      </xdr:nvSpPr>
      <xdr:spPr>
        <a:xfrm>
          <a:off x="63500" y="917578"/>
          <a:ext cx="1693333" cy="2794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1400" b="1"/>
            <a:t>Menu</a:t>
          </a:r>
        </a:p>
      </xdr:txBody>
    </xdr:sp>
    <xdr:clientData/>
  </xdr:twoCellAnchor>
  <xdr:twoCellAnchor editAs="absolute">
    <xdr:from>
      <xdr:col>0</xdr:col>
      <xdr:colOff>152400</xdr:colOff>
      <xdr:row>8</xdr:row>
      <xdr:rowOff>281827</xdr:rowOff>
    </xdr:from>
    <xdr:to>
      <xdr:col>0</xdr:col>
      <xdr:colOff>1717675</xdr:colOff>
      <xdr:row>8</xdr:row>
      <xdr:rowOff>281827</xdr:rowOff>
    </xdr:to>
    <xdr:cxnSp macro="">
      <xdr:nvCxnSpPr>
        <xdr:cNvPr id="5" name="Conector reto 4">
          <a:extLst>
            <a:ext uri="{FF2B5EF4-FFF2-40B4-BE49-F238E27FC236}">
              <a16:creationId xmlns:a16="http://schemas.microsoft.com/office/drawing/2014/main" id="{00000000-0008-0000-0000-000005000000}"/>
            </a:ext>
          </a:extLst>
        </xdr:cNvPr>
        <xdr:cNvCxnSpPr/>
      </xdr:nvCxnSpPr>
      <xdr:spPr>
        <a:xfrm>
          <a:off x="152400" y="3619500"/>
          <a:ext cx="1565275" cy="0"/>
        </a:xfrm>
        <a:prstGeom prst="line">
          <a:avLst/>
        </a:prstGeom>
        <a:ln>
          <a:solidFill>
            <a:schemeClr val="bg2">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12700</xdr:colOff>
      <xdr:row>4</xdr:row>
      <xdr:rowOff>371475</xdr:rowOff>
    </xdr:from>
    <xdr:to>
      <xdr:col>1</xdr:col>
      <xdr:colOff>12700</xdr:colOff>
      <xdr:row>5</xdr:row>
      <xdr:rowOff>244475</xdr:rowOff>
    </xdr:to>
    <xdr:sp macro="" textlink="">
      <xdr:nvSpPr>
        <xdr:cNvPr id="6" name="Retângulo 5">
          <a:hlinkClick xmlns:r="http://schemas.openxmlformats.org/officeDocument/2006/relationships" r:id="rId2"/>
          <a:extLst>
            <a:ext uri="{FF2B5EF4-FFF2-40B4-BE49-F238E27FC236}">
              <a16:creationId xmlns:a16="http://schemas.microsoft.com/office/drawing/2014/main" id="{00000000-0008-0000-0000-000006000000}"/>
            </a:ext>
          </a:extLst>
        </xdr:cNvPr>
        <xdr:cNvSpPr/>
      </xdr:nvSpPr>
      <xdr:spPr>
        <a:xfrm>
          <a:off x="12700" y="1333500"/>
          <a:ext cx="1847850" cy="254000"/>
        </a:xfrm>
        <a:prstGeom prst="rect">
          <a:avLst/>
        </a:prstGeom>
        <a:solidFill>
          <a:schemeClr val="bg1">
            <a:lumMod val="100000"/>
          </a:schemeClr>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rgbClr val="000000"/>
              </a:solidFill>
            </a:rPr>
            <a:t>Início</a:t>
          </a:r>
        </a:p>
      </xdr:txBody>
    </xdr:sp>
    <xdr:clientData/>
  </xdr:twoCellAnchor>
  <xdr:twoCellAnchor>
    <xdr:from>
      <xdr:col>0</xdr:col>
      <xdr:colOff>12700</xdr:colOff>
      <xdr:row>5</xdr:row>
      <xdr:rowOff>307975</xdr:rowOff>
    </xdr:from>
    <xdr:to>
      <xdr:col>1</xdr:col>
      <xdr:colOff>12700</xdr:colOff>
      <xdr:row>6</xdr:row>
      <xdr:rowOff>180975</xdr:rowOff>
    </xdr:to>
    <xdr:sp macro="" textlink="">
      <xdr:nvSpPr>
        <xdr:cNvPr id="7" name="Retângulo 6">
          <a:hlinkClick xmlns:r="http://schemas.openxmlformats.org/officeDocument/2006/relationships" r:id="rId3"/>
          <a:extLst>
            <a:ext uri="{FF2B5EF4-FFF2-40B4-BE49-F238E27FC236}">
              <a16:creationId xmlns:a16="http://schemas.microsoft.com/office/drawing/2014/main" id="{00000000-0008-0000-0000-000007000000}"/>
            </a:ext>
          </a:extLst>
        </xdr:cNvPr>
        <xdr:cNvSpPr/>
      </xdr:nvSpPr>
      <xdr:spPr>
        <a:xfrm>
          <a:off x="12700" y="16510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1. Empresa A</a:t>
          </a:r>
        </a:p>
      </xdr:txBody>
    </xdr:sp>
    <xdr:clientData/>
  </xdr:twoCellAnchor>
  <xdr:twoCellAnchor>
    <xdr:from>
      <xdr:col>0</xdr:col>
      <xdr:colOff>12700</xdr:colOff>
      <xdr:row>6</xdr:row>
      <xdr:rowOff>244475</xdr:rowOff>
    </xdr:from>
    <xdr:to>
      <xdr:col>1</xdr:col>
      <xdr:colOff>12700</xdr:colOff>
      <xdr:row>7</xdr:row>
      <xdr:rowOff>117475</xdr:rowOff>
    </xdr:to>
    <xdr:sp macro="" textlink="">
      <xdr:nvSpPr>
        <xdr:cNvPr id="8" name="Retângulo 7">
          <a:hlinkClick xmlns:r="http://schemas.openxmlformats.org/officeDocument/2006/relationships" r:id="rId4"/>
          <a:extLst>
            <a:ext uri="{FF2B5EF4-FFF2-40B4-BE49-F238E27FC236}">
              <a16:creationId xmlns:a16="http://schemas.microsoft.com/office/drawing/2014/main" id="{00000000-0008-0000-0000-000008000000}"/>
            </a:ext>
          </a:extLst>
        </xdr:cNvPr>
        <xdr:cNvSpPr/>
      </xdr:nvSpPr>
      <xdr:spPr>
        <a:xfrm>
          <a:off x="12700" y="19685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2. Empresa B</a:t>
          </a:r>
        </a:p>
      </xdr:txBody>
    </xdr:sp>
    <xdr:clientData/>
  </xdr:twoCellAnchor>
  <xdr:twoCellAnchor>
    <xdr:from>
      <xdr:col>0</xdr:col>
      <xdr:colOff>12700</xdr:colOff>
      <xdr:row>7</xdr:row>
      <xdr:rowOff>180975</xdr:rowOff>
    </xdr:from>
    <xdr:to>
      <xdr:col>1</xdr:col>
      <xdr:colOff>12700</xdr:colOff>
      <xdr:row>8</xdr:row>
      <xdr:rowOff>53975</xdr:rowOff>
    </xdr:to>
    <xdr:sp macro="" textlink="">
      <xdr:nvSpPr>
        <xdr:cNvPr id="9" name="Retângulo 8">
          <a:hlinkClick xmlns:r="http://schemas.openxmlformats.org/officeDocument/2006/relationships" r:id="rId5"/>
          <a:extLst>
            <a:ext uri="{FF2B5EF4-FFF2-40B4-BE49-F238E27FC236}">
              <a16:creationId xmlns:a16="http://schemas.microsoft.com/office/drawing/2014/main" id="{00000000-0008-0000-0000-000009000000}"/>
            </a:ext>
          </a:extLst>
        </xdr:cNvPr>
        <xdr:cNvSpPr/>
      </xdr:nvSpPr>
      <xdr:spPr>
        <a:xfrm>
          <a:off x="12700" y="22860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3. Gráficos</a:t>
          </a:r>
        </a:p>
      </xdr:txBody>
    </xdr:sp>
    <xdr:clientData/>
  </xdr:twoCellAnchor>
  <xdr:twoCellAnchor>
    <xdr:from>
      <xdr:col>0</xdr:col>
      <xdr:colOff>12700</xdr:colOff>
      <xdr:row>8</xdr:row>
      <xdr:rowOff>117475</xdr:rowOff>
    </xdr:from>
    <xdr:to>
      <xdr:col>1</xdr:col>
      <xdr:colOff>12700</xdr:colOff>
      <xdr:row>8</xdr:row>
      <xdr:rowOff>371475</xdr:rowOff>
    </xdr:to>
    <xdr:sp macro="" textlink="">
      <xdr:nvSpPr>
        <xdr:cNvPr id="10" name="Retângulo 9">
          <a:hlinkClick xmlns:r="http://schemas.openxmlformats.org/officeDocument/2006/relationships" r:id="rId6"/>
          <a:extLst>
            <a:ext uri="{FF2B5EF4-FFF2-40B4-BE49-F238E27FC236}">
              <a16:creationId xmlns:a16="http://schemas.microsoft.com/office/drawing/2014/main" id="{00000000-0008-0000-0000-00000A000000}"/>
            </a:ext>
          </a:extLst>
        </xdr:cNvPr>
        <xdr:cNvSpPr/>
      </xdr:nvSpPr>
      <xdr:spPr>
        <a:xfrm>
          <a:off x="12700" y="26035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4. Alertas y Consejos</a:t>
          </a:r>
        </a:p>
      </xdr:txBody>
    </xdr:sp>
    <xdr:clientData/>
  </xdr:twoCellAnchor>
  <xdr:twoCellAnchor>
    <xdr:from>
      <xdr:col>0</xdr:col>
      <xdr:colOff>12700</xdr:colOff>
      <xdr:row>9</xdr:row>
      <xdr:rowOff>53975</xdr:rowOff>
    </xdr:from>
    <xdr:to>
      <xdr:col>1</xdr:col>
      <xdr:colOff>12700</xdr:colOff>
      <xdr:row>9</xdr:row>
      <xdr:rowOff>307975</xdr:rowOff>
    </xdr:to>
    <xdr:sp macro="" textlink="">
      <xdr:nvSpPr>
        <xdr:cNvPr id="11" name="Retângulo 10">
          <a:hlinkClick xmlns:r="http://schemas.openxmlformats.org/officeDocument/2006/relationships" r:id="rId7"/>
          <a:extLst>
            <a:ext uri="{FF2B5EF4-FFF2-40B4-BE49-F238E27FC236}">
              <a16:creationId xmlns:a16="http://schemas.microsoft.com/office/drawing/2014/main" id="{00000000-0008-0000-0000-00000B000000}"/>
            </a:ext>
          </a:extLst>
        </xdr:cNvPr>
        <xdr:cNvSpPr/>
      </xdr:nvSpPr>
      <xdr:spPr>
        <a:xfrm>
          <a:off x="12700" y="29210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5. Informe de Impresión</a:t>
          </a:r>
        </a:p>
      </xdr:txBody>
    </xdr:sp>
    <xdr:clientData/>
  </xdr:twoCellAnchor>
  <xdr:twoCellAnchor>
    <xdr:from>
      <xdr:col>0</xdr:col>
      <xdr:colOff>12700</xdr:colOff>
      <xdr:row>9</xdr:row>
      <xdr:rowOff>371475</xdr:rowOff>
    </xdr:from>
    <xdr:to>
      <xdr:col>1</xdr:col>
      <xdr:colOff>12700</xdr:colOff>
      <xdr:row>10</xdr:row>
      <xdr:rowOff>244475</xdr:rowOff>
    </xdr:to>
    <xdr:sp macro="" textlink="">
      <xdr:nvSpPr>
        <xdr:cNvPr id="12" name="Retângulo 11">
          <a:hlinkClick xmlns:r="http://schemas.openxmlformats.org/officeDocument/2006/relationships" r:id="rId8"/>
          <a:extLst>
            <a:ext uri="{FF2B5EF4-FFF2-40B4-BE49-F238E27FC236}">
              <a16:creationId xmlns:a16="http://schemas.microsoft.com/office/drawing/2014/main" id="{00000000-0008-0000-0000-00000C000000}"/>
            </a:ext>
          </a:extLst>
        </xdr:cNvPr>
        <xdr:cNvSpPr/>
      </xdr:nvSpPr>
      <xdr:spPr>
        <a:xfrm>
          <a:off x="12700" y="32385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Dudas Frecuentes</a:t>
          </a:r>
        </a:p>
      </xdr:txBody>
    </xdr:sp>
    <xdr:clientData/>
  </xdr:twoCellAnchor>
  <xdr:twoCellAnchor>
    <xdr:from>
      <xdr:col>0</xdr:col>
      <xdr:colOff>12700</xdr:colOff>
      <xdr:row>11</xdr:row>
      <xdr:rowOff>117475</xdr:rowOff>
    </xdr:from>
    <xdr:to>
      <xdr:col>1</xdr:col>
      <xdr:colOff>12700</xdr:colOff>
      <xdr:row>11</xdr:row>
      <xdr:rowOff>371475</xdr:rowOff>
    </xdr:to>
    <xdr:sp macro="" textlink="">
      <xdr:nvSpPr>
        <xdr:cNvPr id="13" name="Retângulo 12">
          <a:hlinkClick xmlns:r="http://schemas.openxmlformats.org/officeDocument/2006/relationships" r:id="rId9"/>
          <a:extLst>
            <a:ext uri="{FF2B5EF4-FFF2-40B4-BE49-F238E27FC236}">
              <a16:creationId xmlns:a16="http://schemas.microsoft.com/office/drawing/2014/main" id="{00000000-0008-0000-0000-00000D000000}"/>
            </a:ext>
          </a:extLst>
        </xdr:cNvPr>
        <xdr:cNvSpPr/>
      </xdr:nvSpPr>
      <xdr:spPr>
        <a:xfrm>
          <a:off x="12700" y="37465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Sugerencias</a:t>
          </a:r>
        </a:p>
      </xdr:txBody>
    </xdr:sp>
    <xdr:clientData/>
  </xdr:twoCellAnchor>
  <xdr:twoCellAnchor>
    <xdr:from>
      <xdr:col>0</xdr:col>
      <xdr:colOff>12700</xdr:colOff>
      <xdr:row>12</xdr:row>
      <xdr:rowOff>53975</xdr:rowOff>
    </xdr:from>
    <xdr:to>
      <xdr:col>1</xdr:col>
      <xdr:colOff>12700</xdr:colOff>
      <xdr:row>12</xdr:row>
      <xdr:rowOff>307975</xdr:rowOff>
    </xdr:to>
    <xdr:sp macro="" textlink="">
      <xdr:nvSpPr>
        <xdr:cNvPr id="14" name="Retângulo 13">
          <a:hlinkClick xmlns:r="http://schemas.openxmlformats.org/officeDocument/2006/relationships" r:id="rId10"/>
          <a:extLst>
            <a:ext uri="{FF2B5EF4-FFF2-40B4-BE49-F238E27FC236}">
              <a16:creationId xmlns:a16="http://schemas.microsoft.com/office/drawing/2014/main" id="{00000000-0008-0000-0000-00000E000000}"/>
            </a:ext>
          </a:extLst>
        </xdr:cNvPr>
        <xdr:cNvSpPr/>
      </xdr:nvSpPr>
      <xdr:spPr>
        <a:xfrm>
          <a:off x="12700" y="40640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Sobre la LUZ</a:t>
          </a:r>
        </a:p>
      </xdr:txBody>
    </xdr:sp>
    <xdr:clientData/>
  </xdr:twoCellAnchor>
  <xdr:twoCellAnchor>
    <xdr:from>
      <xdr:col>10</xdr:col>
      <xdr:colOff>314852</xdr:colOff>
      <xdr:row>0</xdr:row>
      <xdr:rowOff>68791</xdr:rowOff>
    </xdr:from>
    <xdr:to>
      <xdr:col>13</xdr:col>
      <xdr:colOff>232833</xdr:colOff>
      <xdr:row>0</xdr:row>
      <xdr:rowOff>470958</xdr:rowOff>
    </xdr:to>
    <xdr:sp macro="" textlink="">
      <xdr:nvSpPr>
        <xdr:cNvPr id="15" name="Retângulo: Cantos Arredondados 23">
          <a:hlinkClick xmlns:r="http://schemas.openxmlformats.org/officeDocument/2006/relationships" r:id="rId11"/>
          <a:extLst>
            <a:ext uri="{FF2B5EF4-FFF2-40B4-BE49-F238E27FC236}">
              <a16:creationId xmlns:a16="http://schemas.microsoft.com/office/drawing/2014/main" id="{78BB69BA-C91B-4CD0-8AB2-7887592CFE36}"/>
            </a:ext>
          </a:extLst>
        </xdr:cNvPr>
        <xdr:cNvSpPr/>
      </xdr:nvSpPr>
      <xdr:spPr>
        <a:xfrm>
          <a:off x="7591952" y="68791"/>
          <a:ext cx="1803931" cy="402167"/>
        </a:xfrm>
        <a:prstGeom prst="roundRect">
          <a:avLst/>
        </a:prstGeom>
        <a:solidFill>
          <a:srgbClr val="FF0000"/>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t>Comprar Hoja de Cálculo</a:t>
          </a:r>
        </a:p>
        <a:p>
          <a:pPr algn="ctr"/>
          <a:endParaRPr lang="pt-BR" sz="1100"/>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134407</xdr:colOff>
      <xdr:row>0</xdr:row>
      <xdr:rowOff>203200</xdr:rowOff>
    </xdr:from>
    <xdr:to>
      <xdr:col>0</xdr:col>
      <xdr:colOff>1699682</xdr:colOff>
      <xdr:row>1</xdr:row>
      <xdr:rowOff>190029</xdr:rowOff>
    </xdr:to>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407" y="203200"/>
          <a:ext cx="1565275" cy="502237"/>
        </a:xfrm>
        <a:prstGeom prst="rect">
          <a:avLst/>
        </a:prstGeom>
      </xdr:spPr>
    </xdr:pic>
    <xdr:clientData fLocksWithSheet="0"/>
  </xdr:twoCellAnchor>
  <xdr:twoCellAnchor editAs="absolute">
    <xdr:from>
      <xdr:col>0</xdr:col>
      <xdr:colOff>144991</xdr:colOff>
      <xdr:row>2</xdr:row>
      <xdr:rowOff>45511</xdr:rowOff>
    </xdr:from>
    <xdr:to>
      <xdr:col>0</xdr:col>
      <xdr:colOff>1710266</xdr:colOff>
      <xdr:row>2</xdr:row>
      <xdr:rowOff>45511</xdr:rowOff>
    </xdr:to>
    <xdr:cxnSp macro="">
      <xdr:nvCxnSpPr>
        <xdr:cNvPr id="3" name="Conector reto 2">
          <a:extLst>
            <a:ext uri="{FF2B5EF4-FFF2-40B4-BE49-F238E27FC236}">
              <a16:creationId xmlns:a16="http://schemas.microsoft.com/office/drawing/2014/main" id="{00000000-0008-0000-0100-000003000000}"/>
            </a:ext>
          </a:extLst>
        </xdr:cNvPr>
        <xdr:cNvCxnSpPr/>
      </xdr:nvCxnSpPr>
      <xdr:spPr>
        <a:xfrm>
          <a:off x="144991" y="830795"/>
          <a:ext cx="1565275" cy="0"/>
        </a:xfrm>
        <a:prstGeom prst="line">
          <a:avLst/>
        </a:prstGeom>
        <a:ln>
          <a:solidFill>
            <a:schemeClr val="bg2">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63500</xdr:colOff>
      <xdr:row>2</xdr:row>
      <xdr:rowOff>132294</xdr:rowOff>
    </xdr:from>
    <xdr:to>
      <xdr:col>0</xdr:col>
      <xdr:colOff>1756833</xdr:colOff>
      <xdr:row>3</xdr:row>
      <xdr:rowOff>144996</xdr:rowOff>
    </xdr:to>
    <xdr:sp macro="" textlink="">
      <xdr:nvSpPr>
        <xdr:cNvPr id="4" name="Rectangle 65">
          <a:extLst>
            <a:ext uri="{FF2B5EF4-FFF2-40B4-BE49-F238E27FC236}">
              <a16:creationId xmlns:a16="http://schemas.microsoft.com/office/drawing/2014/main" id="{00000000-0008-0000-0100-000004000000}"/>
            </a:ext>
          </a:extLst>
        </xdr:cNvPr>
        <xdr:cNvSpPr/>
      </xdr:nvSpPr>
      <xdr:spPr>
        <a:xfrm>
          <a:off x="63500" y="917578"/>
          <a:ext cx="1693333" cy="2794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1400" b="1"/>
            <a:t>Menu</a:t>
          </a:r>
        </a:p>
      </xdr:txBody>
    </xdr:sp>
    <xdr:clientData/>
  </xdr:twoCellAnchor>
  <xdr:twoCellAnchor editAs="absolute">
    <xdr:from>
      <xdr:col>0</xdr:col>
      <xdr:colOff>152400</xdr:colOff>
      <xdr:row>9</xdr:row>
      <xdr:rowOff>281518</xdr:rowOff>
    </xdr:from>
    <xdr:to>
      <xdr:col>0</xdr:col>
      <xdr:colOff>1717675</xdr:colOff>
      <xdr:row>9</xdr:row>
      <xdr:rowOff>281518</xdr:rowOff>
    </xdr:to>
    <xdr:cxnSp macro="">
      <xdr:nvCxnSpPr>
        <xdr:cNvPr id="5" name="Conector reto 4">
          <a:extLst>
            <a:ext uri="{FF2B5EF4-FFF2-40B4-BE49-F238E27FC236}">
              <a16:creationId xmlns:a16="http://schemas.microsoft.com/office/drawing/2014/main" id="{00000000-0008-0000-0100-000005000000}"/>
            </a:ext>
          </a:extLst>
        </xdr:cNvPr>
        <xdr:cNvCxnSpPr/>
      </xdr:nvCxnSpPr>
      <xdr:spPr>
        <a:xfrm>
          <a:off x="152400" y="3619500"/>
          <a:ext cx="1565275" cy="0"/>
        </a:xfrm>
        <a:prstGeom prst="line">
          <a:avLst/>
        </a:prstGeom>
        <a:ln>
          <a:solidFill>
            <a:schemeClr val="bg2">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12700</xdr:colOff>
      <xdr:row>2</xdr:row>
      <xdr:rowOff>371475</xdr:rowOff>
    </xdr:from>
    <xdr:to>
      <xdr:col>1</xdr:col>
      <xdr:colOff>12700</xdr:colOff>
      <xdr:row>3</xdr:row>
      <xdr:rowOff>244475</xdr:rowOff>
    </xdr:to>
    <xdr:sp macro="" textlink="">
      <xdr:nvSpPr>
        <xdr:cNvPr id="6" name="Retângulo 5">
          <a:hlinkClick xmlns:r="http://schemas.openxmlformats.org/officeDocument/2006/relationships" r:id="rId2"/>
          <a:extLst>
            <a:ext uri="{FF2B5EF4-FFF2-40B4-BE49-F238E27FC236}">
              <a16:creationId xmlns:a16="http://schemas.microsoft.com/office/drawing/2014/main" id="{00000000-0008-0000-0100-000006000000}"/>
            </a:ext>
          </a:extLst>
        </xdr:cNvPr>
        <xdr:cNvSpPr/>
      </xdr:nvSpPr>
      <xdr:spPr>
        <a:xfrm>
          <a:off x="12700" y="13335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Início</a:t>
          </a:r>
        </a:p>
      </xdr:txBody>
    </xdr:sp>
    <xdr:clientData/>
  </xdr:twoCellAnchor>
  <xdr:twoCellAnchor>
    <xdr:from>
      <xdr:col>0</xdr:col>
      <xdr:colOff>12700</xdr:colOff>
      <xdr:row>3</xdr:row>
      <xdr:rowOff>307975</xdr:rowOff>
    </xdr:from>
    <xdr:to>
      <xdr:col>1</xdr:col>
      <xdr:colOff>12700</xdr:colOff>
      <xdr:row>4</xdr:row>
      <xdr:rowOff>180975</xdr:rowOff>
    </xdr:to>
    <xdr:sp macro="" textlink="">
      <xdr:nvSpPr>
        <xdr:cNvPr id="7" name="Retângulo 6">
          <a:hlinkClick xmlns:r="http://schemas.openxmlformats.org/officeDocument/2006/relationships" r:id="rId3"/>
          <a:extLst>
            <a:ext uri="{FF2B5EF4-FFF2-40B4-BE49-F238E27FC236}">
              <a16:creationId xmlns:a16="http://schemas.microsoft.com/office/drawing/2014/main" id="{00000000-0008-0000-0100-000007000000}"/>
            </a:ext>
          </a:extLst>
        </xdr:cNvPr>
        <xdr:cNvSpPr/>
      </xdr:nvSpPr>
      <xdr:spPr>
        <a:xfrm>
          <a:off x="12700" y="1651000"/>
          <a:ext cx="1847850" cy="254000"/>
        </a:xfrm>
        <a:prstGeom prst="rect">
          <a:avLst/>
        </a:prstGeom>
        <a:solidFill>
          <a:schemeClr val="bg1">
            <a:lumMod val="100000"/>
          </a:schemeClr>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rgbClr val="000000"/>
              </a:solidFill>
            </a:rPr>
            <a:t>1. Empresa A</a:t>
          </a:r>
        </a:p>
      </xdr:txBody>
    </xdr:sp>
    <xdr:clientData/>
  </xdr:twoCellAnchor>
  <xdr:twoCellAnchor>
    <xdr:from>
      <xdr:col>0</xdr:col>
      <xdr:colOff>12700</xdr:colOff>
      <xdr:row>4</xdr:row>
      <xdr:rowOff>244475</xdr:rowOff>
    </xdr:from>
    <xdr:to>
      <xdr:col>1</xdr:col>
      <xdr:colOff>12700</xdr:colOff>
      <xdr:row>5</xdr:row>
      <xdr:rowOff>117475</xdr:rowOff>
    </xdr:to>
    <xdr:sp macro="" textlink="">
      <xdr:nvSpPr>
        <xdr:cNvPr id="8" name="Retângulo 7">
          <a:hlinkClick xmlns:r="http://schemas.openxmlformats.org/officeDocument/2006/relationships" r:id="rId4"/>
          <a:extLst>
            <a:ext uri="{FF2B5EF4-FFF2-40B4-BE49-F238E27FC236}">
              <a16:creationId xmlns:a16="http://schemas.microsoft.com/office/drawing/2014/main" id="{00000000-0008-0000-0100-000008000000}"/>
            </a:ext>
          </a:extLst>
        </xdr:cNvPr>
        <xdr:cNvSpPr/>
      </xdr:nvSpPr>
      <xdr:spPr>
        <a:xfrm>
          <a:off x="12700" y="19685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2. Empresa B</a:t>
          </a:r>
        </a:p>
      </xdr:txBody>
    </xdr:sp>
    <xdr:clientData/>
  </xdr:twoCellAnchor>
  <xdr:twoCellAnchor>
    <xdr:from>
      <xdr:col>0</xdr:col>
      <xdr:colOff>12700</xdr:colOff>
      <xdr:row>5</xdr:row>
      <xdr:rowOff>180975</xdr:rowOff>
    </xdr:from>
    <xdr:to>
      <xdr:col>1</xdr:col>
      <xdr:colOff>12700</xdr:colOff>
      <xdr:row>6</xdr:row>
      <xdr:rowOff>53975</xdr:rowOff>
    </xdr:to>
    <xdr:sp macro="" textlink="">
      <xdr:nvSpPr>
        <xdr:cNvPr id="9" name="Retângulo 8">
          <a:hlinkClick xmlns:r="http://schemas.openxmlformats.org/officeDocument/2006/relationships" r:id="rId5"/>
          <a:extLst>
            <a:ext uri="{FF2B5EF4-FFF2-40B4-BE49-F238E27FC236}">
              <a16:creationId xmlns:a16="http://schemas.microsoft.com/office/drawing/2014/main" id="{00000000-0008-0000-0100-000009000000}"/>
            </a:ext>
          </a:extLst>
        </xdr:cNvPr>
        <xdr:cNvSpPr/>
      </xdr:nvSpPr>
      <xdr:spPr>
        <a:xfrm>
          <a:off x="12700" y="22860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3. Gráficos</a:t>
          </a:r>
        </a:p>
      </xdr:txBody>
    </xdr:sp>
    <xdr:clientData/>
  </xdr:twoCellAnchor>
  <xdr:twoCellAnchor>
    <xdr:from>
      <xdr:col>0</xdr:col>
      <xdr:colOff>12700</xdr:colOff>
      <xdr:row>6</xdr:row>
      <xdr:rowOff>117475</xdr:rowOff>
    </xdr:from>
    <xdr:to>
      <xdr:col>1</xdr:col>
      <xdr:colOff>12700</xdr:colOff>
      <xdr:row>6</xdr:row>
      <xdr:rowOff>371475</xdr:rowOff>
    </xdr:to>
    <xdr:sp macro="" textlink="">
      <xdr:nvSpPr>
        <xdr:cNvPr id="10" name="Retângulo 9">
          <a:hlinkClick xmlns:r="http://schemas.openxmlformats.org/officeDocument/2006/relationships" r:id="rId6"/>
          <a:extLst>
            <a:ext uri="{FF2B5EF4-FFF2-40B4-BE49-F238E27FC236}">
              <a16:creationId xmlns:a16="http://schemas.microsoft.com/office/drawing/2014/main" id="{00000000-0008-0000-0100-00000A000000}"/>
            </a:ext>
          </a:extLst>
        </xdr:cNvPr>
        <xdr:cNvSpPr/>
      </xdr:nvSpPr>
      <xdr:spPr>
        <a:xfrm>
          <a:off x="12700" y="26035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4. Alertas y Consejos</a:t>
          </a:r>
        </a:p>
      </xdr:txBody>
    </xdr:sp>
    <xdr:clientData/>
  </xdr:twoCellAnchor>
  <xdr:twoCellAnchor>
    <xdr:from>
      <xdr:col>0</xdr:col>
      <xdr:colOff>12700</xdr:colOff>
      <xdr:row>7</xdr:row>
      <xdr:rowOff>53975</xdr:rowOff>
    </xdr:from>
    <xdr:to>
      <xdr:col>1</xdr:col>
      <xdr:colOff>12700</xdr:colOff>
      <xdr:row>7</xdr:row>
      <xdr:rowOff>307975</xdr:rowOff>
    </xdr:to>
    <xdr:sp macro="" textlink="">
      <xdr:nvSpPr>
        <xdr:cNvPr id="11" name="Retângulo 10">
          <a:hlinkClick xmlns:r="http://schemas.openxmlformats.org/officeDocument/2006/relationships" r:id="rId7"/>
          <a:extLst>
            <a:ext uri="{FF2B5EF4-FFF2-40B4-BE49-F238E27FC236}">
              <a16:creationId xmlns:a16="http://schemas.microsoft.com/office/drawing/2014/main" id="{00000000-0008-0000-0100-00000B000000}"/>
            </a:ext>
          </a:extLst>
        </xdr:cNvPr>
        <xdr:cNvSpPr/>
      </xdr:nvSpPr>
      <xdr:spPr>
        <a:xfrm>
          <a:off x="12700" y="29210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5. Informe de Impresión</a:t>
          </a:r>
        </a:p>
      </xdr:txBody>
    </xdr:sp>
    <xdr:clientData/>
  </xdr:twoCellAnchor>
  <xdr:twoCellAnchor>
    <xdr:from>
      <xdr:col>0</xdr:col>
      <xdr:colOff>12700</xdr:colOff>
      <xdr:row>7</xdr:row>
      <xdr:rowOff>371475</xdr:rowOff>
    </xdr:from>
    <xdr:to>
      <xdr:col>1</xdr:col>
      <xdr:colOff>12700</xdr:colOff>
      <xdr:row>8</xdr:row>
      <xdr:rowOff>244475</xdr:rowOff>
    </xdr:to>
    <xdr:sp macro="" textlink="">
      <xdr:nvSpPr>
        <xdr:cNvPr id="12" name="Retângulo 11">
          <a:hlinkClick xmlns:r="http://schemas.openxmlformats.org/officeDocument/2006/relationships" r:id="rId8"/>
          <a:extLst>
            <a:ext uri="{FF2B5EF4-FFF2-40B4-BE49-F238E27FC236}">
              <a16:creationId xmlns:a16="http://schemas.microsoft.com/office/drawing/2014/main" id="{00000000-0008-0000-0100-00000C000000}"/>
            </a:ext>
          </a:extLst>
        </xdr:cNvPr>
        <xdr:cNvSpPr/>
      </xdr:nvSpPr>
      <xdr:spPr>
        <a:xfrm>
          <a:off x="12700" y="32385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Dudas Frecuentes</a:t>
          </a:r>
        </a:p>
      </xdr:txBody>
    </xdr:sp>
    <xdr:clientData/>
  </xdr:twoCellAnchor>
  <xdr:twoCellAnchor>
    <xdr:from>
      <xdr:col>0</xdr:col>
      <xdr:colOff>12700</xdr:colOff>
      <xdr:row>9</xdr:row>
      <xdr:rowOff>117475</xdr:rowOff>
    </xdr:from>
    <xdr:to>
      <xdr:col>1</xdr:col>
      <xdr:colOff>12700</xdr:colOff>
      <xdr:row>9</xdr:row>
      <xdr:rowOff>371475</xdr:rowOff>
    </xdr:to>
    <xdr:sp macro="" textlink="">
      <xdr:nvSpPr>
        <xdr:cNvPr id="13" name="Retângulo 12">
          <a:hlinkClick xmlns:r="http://schemas.openxmlformats.org/officeDocument/2006/relationships" r:id="rId9"/>
          <a:extLst>
            <a:ext uri="{FF2B5EF4-FFF2-40B4-BE49-F238E27FC236}">
              <a16:creationId xmlns:a16="http://schemas.microsoft.com/office/drawing/2014/main" id="{00000000-0008-0000-0100-00000D000000}"/>
            </a:ext>
          </a:extLst>
        </xdr:cNvPr>
        <xdr:cNvSpPr/>
      </xdr:nvSpPr>
      <xdr:spPr>
        <a:xfrm>
          <a:off x="12700" y="37465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Sugerencias</a:t>
          </a:r>
        </a:p>
      </xdr:txBody>
    </xdr:sp>
    <xdr:clientData/>
  </xdr:twoCellAnchor>
  <xdr:twoCellAnchor>
    <xdr:from>
      <xdr:col>0</xdr:col>
      <xdr:colOff>12700</xdr:colOff>
      <xdr:row>10</xdr:row>
      <xdr:rowOff>53975</xdr:rowOff>
    </xdr:from>
    <xdr:to>
      <xdr:col>1</xdr:col>
      <xdr:colOff>12700</xdr:colOff>
      <xdr:row>10</xdr:row>
      <xdr:rowOff>307975</xdr:rowOff>
    </xdr:to>
    <xdr:sp macro="" textlink="">
      <xdr:nvSpPr>
        <xdr:cNvPr id="14" name="Retângulo 13">
          <a:hlinkClick xmlns:r="http://schemas.openxmlformats.org/officeDocument/2006/relationships" r:id="rId10"/>
          <a:extLst>
            <a:ext uri="{FF2B5EF4-FFF2-40B4-BE49-F238E27FC236}">
              <a16:creationId xmlns:a16="http://schemas.microsoft.com/office/drawing/2014/main" id="{00000000-0008-0000-0100-00000E000000}"/>
            </a:ext>
          </a:extLst>
        </xdr:cNvPr>
        <xdr:cNvSpPr/>
      </xdr:nvSpPr>
      <xdr:spPr>
        <a:xfrm>
          <a:off x="12700" y="40640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Sobre la LUZ</a:t>
          </a:r>
        </a:p>
      </xdr:txBody>
    </xdr:sp>
    <xdr:clientData/>
  </xdr:twoCellAnchor>
  <xdr:twoCellAnchor>
    <xdr:from>
      <xdr:col>10</xdr:col>
      <xdr:colOff>314852</xdr:colOff>
      <xdr:row>0</xdr:row>
      <xdr:rowOff>68791</xdr:rowOff>
    </xdr:from>
    <xdr:to>
      <xdr:col>13</xdr:col>
      <xdr:colOff>232833</xdr:colOff>
      <xdr:row>0</xdr:row>
      <xdr:rowOff>470958</xdr:rowOff>
    </xdr:to>
    <xdr:sp macro="" textlink="">
      <xdr:nvSpPr>
        <xdr:cNvPr id="15" name="Retângulo: Cantos Arredondados 23">
          <a:hlinkClick xmlns:r="http://schemas.openxmlformats.org/officeDocument/2006/relationships" r:id="rId11"/>
          <a:extLst>
            <a:ext uri="{FF2B5EF4-FFF2-40B4-BE49-F238E27FC236}">
              <a16:creationId xmlns:a16="http://schemas.microsoft.com/office/drawing/2014/main" id="{545F70F7-160D-44B4-89E6-4196D868F913}"/>
            </a:ext>
          </a:extLst>
        </xdr:cNvPr>
        <xdr:cNvSpPr/>
      </xdr:nvSpPr>
      <xdr:spPr>
        <a:xfrm>
          <a:off x="7591952" y="68791"/>
          <a:ext cx="1803931" cy="402167"/>
        </a:xfrm>
        <a:prstGeom prst="roundRect">
          <a:avLst/>
        </a:prstGeom>
        <a:solidFill>
          <a:srgbClr val="FF0000"/>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t>Comprar Hoja de Cálculo</a:t>
          </a:r>
        </a:p>
        <a:p>
          <a:pPr algn="ctr"/>
          <a:endParaRPr lang="pt-BR" sz="1100"/>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134407</xdr:colOff>
      <xdr:row>0</xdr:row>
      <xdr:rowOff>203200</xdr:rowOff>
    </xdr:from>
    <xdr:to>
      <xdr:col>0</xdr:col>
      <xdr:colOff>1699682</xdr:colOff>
      <xdr:row>1</xdr:row>
      <xdr:rowOff>190029</xdr:rowOff>
    </xdr:to>
    <xdr:pic>
      <xdr:nvPicPr>
        <xdr:cNvPr id="2" name="Imagem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407" y="203200"/>
          <a:ext cx="1565275" cy="502237"/>
        </a:xfrm>
        <a:prstGeom prst="rect">
          <a:avLst/>
        </a:prstGeom>
      </xdr:spPr>
    </xdr:pic>
    <xdr:clientData fLocksWithSheet="0"/>
  </xdr:twoCellAnchor>
  <xdr:twoCellAnchor editAs="absolute">
    <xdr:from>
      <xdr:col>0</xdr:col>
      <xdr:colOff>144991</xdr:colOff>
      <xdr:row>2</xdr:row>
      <xdr:rowOff>45511</xdr:rowOff>
    </xdr:from>
    <xdr:to>
      <xdr:col>0</xdr:col>
      <xdr:colOff>1710266</xdr:colOff>
      <xdr:row>2</xdr:row>
      <xdr:rowOff>45511</xdr:rowOff>
    </xdr:to>
    <xdr:cxnSp macro="">
      <xdr:nvCxnSpPr>
        <xdr:cNvPr id="3" name="Conector reto 2">
          <a:extLst>
            <a:ext uri="{FF2B5EF4-FFF2-40B4-BE49-F238E27FC236}">
              <a16:creationId xmlns:a16="http://schemas.microsoft.com/office/drawing/2014/main" id="{00000000-0008-0000-0200-000003000000}"/>
            </a:ext>
          </a:extLst>
        </xdr:cNvPr>
        <xdr:cNvCxnSpPr/>
      </xdr:nvCxnSpPr>
      <xdr:spPr>
        <a:xfrm>
          <a:off x="144991" y="830795"/>
          <a:ext cx="1565275" cy="0"/>
        </a:xfrm>
        <a:prstGeom prst="line">
          <a:avLst/>
        </a:prstGeom>
        <a:ln>
          <a:solidFill>
            <a:schemeClr val="bg2">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63500</xdr:colOff>
      <xdr:row>2</xdr:row>
      <xdr:rowOff>132294</xdr:rowOff>
    </xdr:from>
    <xdr:to>
      <xdr:col>0</xdr:col>
      <xdr:colOff>1756833</xdr:colOff>
      <xdr:row>3</xdr:row>
      <xdr:rowOff>144996</xdr:rowOff>
    </xdr:to>
    <xdr:sp macro="" textlink="">
      <xdr:nvSpPr>
        <xdr:cNvPr id="4" name="Rectangle 65">
          <a:extLst>
            <a:ext uri="{FF2B5EF4-FFF2-40B4-BE49-F238E27FC236}">
              <a16:creationId xmlns:a16="http://schemas.microsoft.com/office/drawing/2014/main" id="{00000000-0008-0000-0200-000004000000}"/>
            </a:ext>
          </a:extLst>
        </xdr:cNvPr>
        <xdr:cNvSpPr/>
      </xdr:nvSpPr>
      <xdr:spPr>
        <a:xfrm>
          <a:off x="63500" y="917578"/>
          <a:ext cx="1693333" cy="2794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1400" b="1"/>
            <a:t>Menu</a:t>
          </a:r>
        </a:p>
      </xdr:txBody>
    </xdr:sp>
    <xdr:clientData/>
  </xdr:twoCellAnchor>
  <xdr:twoCellAnchor editAs="absolute">
    <xdr:from>
      <xdr:col>0</xdr:col>
      <xdr:colOff>152400</xdr:colOff>
      <xdr:row>9</xdr:row>
      <xdr:rowOff>281518</xdr:rowOff>
    </xdr:from>
    <xdr:to>
      <xdr:col>0</xdr:col>
      <xdr:colOff>1717675</xdr:colOff>
      <xdr:row>9</xdr:row>
      <xdr:rowOff>281518</xdr:rowOff>
    </xdr:to>
    <xdr:cxnSp macro="">
      <xdr:nvCxnSpPr>
        <xdr:cNvPr id="5" name="Conector reto 4">
          <a:extLst>
            <a:ext uri="{FF2B5EF4-FFF2-40B4-BE49-F238E27FC236}">
              <a16:creationId xmlns:a16="http://schemas.microsoft.com/office/drawing/2014/main" id="{00000000-0008-0000-0200-000005000000}"/>
            </a:ext>
          </a:extLst>
        </xdr:cNvPr>
        <xdr:cNvCxnSpPr/>
      </xdr:nvCxnSpPr>
      <xdr:spPr>
        <a:xfrm>
          <a:off x="152400" y="3619500"/>
          <a:ext cx="1565275" cy="0"/>
        </a:xfrm>
        <a:prstGeom prst="line">
          <a:avLst/>
        </a:prstGeom>
        <a:ln>
          <a:solidFill>
            <a:schemeClr val="bg2">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12700</xdr:colOff>
      <xdr:row>2</xdr:row>
      <xdr:rowOff>371475</xdr:rowOff>
    </xdr:from>
    <xdr:to>
      <xdr:col>1</xdr:col>
      <xdr:colOff>12700</xdr:colOff>
      <xdr:row>3</xdr:row>
      <xdr:rowOff>244475</xdr:rowOff>
    </xdr:to>
    <xdr:sp macro="" textlink="">
      <xdr:nvSpPr>
        <xdr:cNvPr id="6" name="Retângulo 5">
          <a:hlinkClick xmlns:r="http://schemas.openxmlformats.org/officeDocument/2006/relationships" r:id="rId2"/>
          <a:extLst>
            <a:ext uri="{FF2B5EF4-FFF2-40B4-BE49-F238E27FC236}">
              <a16:creationId xmlns:a16="http://schemas.microsoft.com/office/drawing/2014/main" id="{00000000-0008-0000-0200-000006000000}"/>
            </a:ext>
          </a:extLst>
        </xdr:cNvPr>
        <xdr:cNvSpPr/>
      </xdr:nvSpPr>
      <xdr:spPr>
        <a:xfrm>
          <a:off x="12700" y="13335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Início</a:t>
          </a:r>
        </a:p>
      </xdr:txBody>
    </xdr:sp>
    <xdr:clientData/>
  </xdr:twoCellAnchor>
  <xdr:twoCellAnchor>
    <xdr:from>
      <xdr:col>0</xdr:col>
      <xdr:colOff>12700</xdr:colOff>
      <xdr:row>3</xdr:row>
      <xdr:rowOff>307975</xdr:rowOff>
    </xdr:from>
    <xdr:to>
      <xdr:col>1</xdr:col>
      <xdr:colOff>12700</xdr:colOff>
      <xdr:row>4</xdr:row>
      <xdr:rowOff>180975</xdr:rowOff>
    </xdr:to>
    <xdr:sp macro="" textlink="">
      <xdr:nvSpPr>
        <xdr:cNvPr id="7" name="Retângulo 6">
          <a:hlinkClick xmlns:r="http://schemas.openxmlformats.org/officeDocument/2006/relationships" r:id="rId3"/>
          <a:extLst>
            <a:ext uri="{FF2B5EF4-FFF2-40B4-BE49-F238E27FC236}">
              <a16:creationId xmlns:a16="http://schemas.microsoft.com/office/drawing/2014/main" id="{00000000-0008-0000-0200-000007000000}"/>
            </a:ext>
          </a:extLst>
        </xdr:cNvPr>
        <xdr:cNvSpPr/>
      </xdr:nvSpPr>
      <xdr:spPr>
        <a:xfrm>
          <a:off x="12700" y="16510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1. Empresa A</a:t>
          </a:r>
        </a:p>
      </xdr:txBody>
    </xdr:sp>
    <xdr:clientData/>
  </xdr:twoCellAnchor>
  <xdr:twoCellAnchor>
    <xdr:from>
      <xdr:col>0</xdr:col>
      <xdr:colOff>12700</xdr:colOff>
      <xdr:row>4</xdr:row>
      <xdr:rowOff>244475</xdr:rowOff>
    </xdr:from>
    <xdr:to>
      <xdr:col>1</xdr:col>
      <xdr:colOff>12700</xdr:colOff>
      <xdr:row>5</xdr:row>
      <xdr:rowOff>117475</xdr:rowOff>
    </xdr:to>
    <xdr:sp macro="" textlink="">
      <xdr:nvSpPr>
        <xdr:cNvPr id="8" name="Retângulo 7">
          <a:hlinkClick xmlns:r="http://schemas.openxmlformats.org/officeDocument/2006/relationships" r:id="rId4"/>
          <a:extLst>
            <a:ext uri="{FF2B5EF4-FFF2-40B4-BE49-F238E27FC236}">
              <a16:creationId xmlns:a16="http://schemas.microsoft.com/office/drawing/2014/main" id="{00000000-0008-0000-0200-000008000000}"/>
            </a:ext>
          </a:extLst>
        </xdr:cNvPr>
        <xdr:cNvSpPr/>
      </xdr:nvSpPr>
      <xdr:spPr>
        <a:xfrm>
          <a:off x="12700" y="1968500"/>
          <a:ext cx="1847850" cy="254000"/>
        </a:xfrm>
        <a:prstGeom prst="rect">
          <a:avLst/>
        </a:prstGeom>
        <a:solidFill>
          <a:schemeClr val="bg1">
            <a:lumMod val="100000"/>
          </a:schemeClr>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rgbClr val="000000"/>
              </a:solidFill>
            </a:rPr>
            <a:t>2. Empresa B</a:t>
          </a:r>
        </a:p>
      </xdr:txBody>
    </xdr:sp>
    <xdr:clientData/>
  </xdr:twoCellAnchor>
  <xdr:twoCellAnchor>
    <xdr:from>
      <xdr:col>0</xdr:col>
      <xdr:colOff>12700</xdr:colOff>
      <xdr:row>5</xdr:row>
      <xdr:rowOff>180975</xdr:rowOff>
    </xdr:from>
    <xdr:to>
      <xdr:col>1</xdr:col>
      <xdr:colOff>12700</xdr:colOff>
      <xdr:row>6</xdr:row>
      <xdr:rowOff>53975</xdr:rowOff>
    </xdr:to>
    <xdr:sp macro="" textlink="">
      <xdr:nvSpPr>
        <xdr:cNvPr id="9" name="Retângulo 8">
          <a:hlinkClick xmlns:r="http://schemas.openxmlformats.org/officeDocument/2006/relationships" r:id="rId5"/>
          <a:extLst>
            <a:ext uri="{FF2B5EF4-FFF2-40B4-BE49-F238E27FC236}">
              <a16:creationId xmlns:a16="http://schemas.microsoft.com/office/drawing/2014/main" id="{00000000-0008-0000-0200-000009000000}"/>
            </a:ext>
          </a:extLst>
        </xdr:cNvPr>
        <xdr:cNvSpPr/>
      </xdr:nvSpPr>
      <xdr:spPr>
        <a:xfrm>
          <a:off x="12700" y="22860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3. Gráficos</a:t>
          </a:r>
        </a:p>
      </xdr:txBody>
    </xdr:sp>
    <xdr:clientData/>
  </xdr:twoCellAnchor>
  <xdr:twoCellAnchor>
    <xdr:from>
      <xdr:col>0</xdr:col>
      <xdr:colOff>12700</xdr:colOff>
      <xdr:row>6</xdr:row>
      <xdr:rowOff>117475</xdr:rowOff>
    </xdr:from>
    <xdr:to>
      <xdr:col>1</xdr:col>
      <xdr:colOff>12700</xdr:colOff>
      <xdr:row>6</xdr:row>
      <xdr:rowOff>371475</xdr:rowOff>
    </xdr:to>
    <xdr:sp macro="" textlink="">
      <xdr:nvSpPr>
        <xdr:cNvPr id="10" name="Retângulo 9">
          <a:hlinkClick xmlns:r="http://schemas.openxmlformats.org/officeDocument/2006/relationships" r:id="rId6"/>
          <a:extLst>
            <a:ext uri="{FF2B5EF4-FFF2-40B4-BE49-F238E27FC236}">
              <a16:creationId xmlns:a16="http://schemas.microsoft.com/office/drawing/2014/main" id="{00000000-0008-0000-0200-00000A000000}"/>
            </a:ext>
          </a:extLst>
        </xdr:cNvPr>
        <xdr:cNvSpPr/>
      </xdr:nvSpPr>
      <xdr:spPr>
        <a:xfrm>
          <a:off x="12700" y="26035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4. Alertas y Consejos</a:t>
          </a:r>
        </a:p>
      </xdr:txBody>
    </xdr:sp>
    <xdr:clientData/>
  </xdr:twoCellAnchor>
  <xdr:twoCellAnchor>
    <xdr:from>
      <xdr:col>0</xdr:col>
      <xdr:colOff>12700</xdr:colOff>
      <xdr:row>7</xdr:row>
      <xdr:rowOff>53975</xdr:rowOff>
    </xdr:from>
    <xdr:to>
      <xdr:col>1</xdr:col>
      <xdr:colOff>12700</xdr:colOff>
      <xdr:row>7</xdr:row>
      <xdr:rowOff>307975</xdr:rowOff>
    </xdr:to>
    <xdr:sp macro="" textlink="">
      <xdr:nvSpPr>
        <xdr:cNvPr id="11" name="Retângulo 10">
          <a:hlinkClick xmlns:r="http://schemas.openxmlformats.org/officeDocument/2006/relationships" r:id="rId7"/>
          <a:extLst>
            <a:ext uri="{FF2B5EF4-FFF2-40B4-BE49-F238E27FC236}">
              <a16:creationId xmlns:a16="http://schemas.microsoft.com/office/drawing/2014/main" id="{00000000-0008-0000-0200-00000B000000}"/>
            </a:ext>
          </a:extLst>
        </xdr:cNvPr>
        <xdr:cNvSpPr/>
      </xdr:nvSpPr>
      <xdr:spPr>
        <a:xfrm>
          <a:off x="12700" y="29210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5. Informe de Impresión</a:t>
          </a:r>
        </a:p>
      </xdr:txBody>
    </xdr:sp>
    <xdr:clientData/>
  </xdr:twoCellAnchor>
  <xdr:twoCellAnchor>
    <xdr:from>
      <xdr:col>0</xdr:col>
      <xdr:colOff>12700</xdr:colOff>
      <xdr:row>7</xdr:row>
      <xdr:rowOff>371475</xdr:rowOff>
    </xdr:from>
    <xdr:to>
      <xdr:col>1</xdr:col>
      <xdr:colOff>12700</xdr:colOff>
      <xdr:row>8</xdr:row>
      <xdr:rowOff>244475</xdr:rowOff>
    </xdr:to>
    <xdr:sp macro="" textlink="">
      <xdr:nvSpPr>
        <xdr:cNvPr id="12" name="Retângulo 11">
          <a:hlinkClick xmlns:r="http://schemas.openxmlformats.org/officeDocument/2006/relationships" r:id="rId8"/>
          <a:extLst>
            <a:ext uri="{FF2B5EF4-FFF2-40B4-BE49-F238E27FC236}">
              <a16:creationId xmlns:a16="http://schemas.microsoft.com/office/drawing/2014/main" id="{00000000-0008-0000-0200-00000C000000}"/>
            </a:ext>
          </a:extLst>
        </xdr:cNvPr>
        <xdr:cNvSpPr/>
      </xdr:nvSpPr>
      <xdr:spPr>
        <a:xfrm>
          <a:off x="12700" y="32385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Dudas Frecuentes</a:t>
          </a:r>
        </a:p>
      </xdr:txBody>
    </xdr:sp>
    <xdr:clientData/>
  </xdr:twoCellAnchor>
  <xdr:twoCellAnchor>
    <xdr:from>
      <xdr:col>0</xdr:col>
      <xdr:colOff>12700</xdr:colOff>
      <xdr:row>9</xdr:row>
      <xdr:rowOff>117475</xdr:rowOff>
    </xdr:from>
    <xdr:to>
      <xdr:col>1</xdr:col>
      <xdr:colOff>12700</xdr:colOff>
      <xdr:row>9</xdr:row>
      <xdr:rowOff>371475</xdr:rowOff>
    </xdr:to>
    <xdr:sp macro="" textlink="">
      <xdr:nvSpPr>
        <xdr:cNvPr id="13" name="Retângulo 12">
          <a:hlinkClick xmlns:r="http://schemas.openxmlformats.org/officeDocument/2006/relationships" r:id="rId9"/>
          <a:extLst>
            <a:ext uri="{FF2B5EF4-FFF2-40B4-BE49-F238E27FC236}">
              <a16:creationId xmlns:a16="http://schemas.microsoft.com/office/drawing/2014/main" id="{00000000-0008-0000-0200-00000D000000}"/>
            </a:ext>
          </a:extLst>
        </xdr:cNvPr>
        <xdr:cNvSpPr/>
      </xdr:nvSpPr>
      <xdr:spPr>
        <a:xfrm>
          <a:off x="12700" y="37465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Sugerencias</a:t>
          </a:r>
        </a:p>
      </xdr:txBody>
    </xdr:sp>
    <xdr:clientData/>
  </xdr:twoCellAnchor>
  <xdr:twoCellAnchor>
    <xdr:from>
      <xdr:col>0</xdr:col>
      <xdr:colOff>12700</xdr:colOff>
      <xdr:row>10</xdr:row>
      <xdr:rowOff>53975</xdr:rowOff>
    </xdr:from>
    <xdr:to>
      <xdr:col>1</xdr:col>
      <xdr:colOff>12700</xdr:colOff>
      <xdr:row>10</xdr:row>
      <xdr:rowOff>307975</xdr:rowOff>
    </xdr:to>
    <xdr:sp macro="" textlink="">
      <xdr:nvSpPr>
        <xdr:cNvPr id="14" name="Retângulo 13">
          <a:hlinkClick xmlns:r="http://schemas.openxmlformats.org/officeDocument/2006/relationships" r:id="rId10"/>
          <a:extLst>
            <a:ext uri="{FF2B5EF4-FFF2-40B4-BE49-F238E27FC236}">
              <a16:creationId xmlns:a16="http://schemas.microsoft.com/office/drawing/2014/main" id="{00000000-0008-0000-0200-00000E000000}"/>
            </a:ext>
          </a:extLst>
        </xdr:cNvPr>
        <xdr:cNvSpPr/>
      </xdr:nvSpPr>
      <xdr:spPr>
        <a:xfrm>
          <a:off x="12700" y="40640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Sobre la LUZ</a:t>
          </a:r>
        </a:p>
      </xdr:txBody>
    </xdr:sp>
    <xdr:clientData/>
  </xdr:twoCellAnchor>
  <xdr:twoCellAnchor>
    <xdr:from>
      <xdr:col>10</xdr:col>
      <xdr:colOff>314852</xdr:colOff>
      <xdr:row>0</xdr:row>
      <xdr:rowOff>68791</xdr:rowOff>
    </xdr:from>
    <xdr:to>
      <xdr:col>13</xdr:col>
      <xdr:colOff>232833</xdr:colOff>
      <xdr:row>0</xdr:row>
      <xdr:rowOff>470958</xdr:rowOff>
    </xdr:to>
    <xdr:sp macro="" textlink="">
      <xdr:nvSpPr>
        <xdr:cNvPr id="15" name="Retângulo: Cantos Arredondados 23">
          <a:hlinkClick xmlns:r="http://schemas.openxmlformats.org/officeDocument/2006/relationships" r:id="rId11"/>
          <a:extLst>
            <a:ext uri="{FF2B5EF4-FFF2-40B4-BE49-F238E27FC236}">
              <a16:creationId xmlns:a16="http://schemas.microsoft.com/office/drawing/2014/main" id="{69075F76-A73D-4A67-892E-6F30F25EADCC}"/>
            </a:ext>
          </a:extLst>
        </xdr:cNvPr>
        <xdr:cNvSpPr/>
      </xdr:nvSpPr>
      <xdr:spPr>
        <a:xfrm>
          <a:off x="7591952" y="68791"/>
          <a:ext cx="1803931" cy="402167"/>
        </a:xfrm>
        <a:prstGeom prst="roundRect">
          <a:avLst/>
        </a:prstGeom>
        <a:solidFill>
          <a:srgbClr val="FF0000"/>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t>Comprar Hoja de Cálculo</a:t>
          </a:r>
        </a:p>
        <a:p>
          <a:pPr algn="ctr"/>
          <a:endParaRPr lang="pt-BR" sz="1100"/>
        </a:p>
      </xdr:txBody>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134407</xdr:colOff>
      <xdr:row>0</xdr:row>
      <xdr:rowOff>203200</xdr:rowOff>
    </xdr:from>
    <xdr:to>
      <xdr:col>0</xdr:col>
      <xdr:colOff>1699682</xdr:colOff>
      <xdr:row>1</xdr:row>
      <xdr:rowOff>190029</xdr:rowOff>
    </xdr:to>
    <xdr:pic>
      <xdr:nvPicPr>
        <xdr:cNvPr id="2" name="Imagem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407" y="203200"/>
          <a:ext cx="1565275" cy="502237"/>
        </a:xfrm>
        <a:prstGeom prst="rect">
          <a:avLst/>
        </a:prstGeom>
      </xdr:spPr>
    </xdr:pic>
    <xdr:clientData fLocksWithSheet="0"/>
  </xdr:twoCellAnchor>
  <xdr:twoCellAnchor editAs="absolute">
    <xdr:from>
      <xdr:col>0</xdr:col>
      <xdr:colOff>144991</xdr:colOff>
      <xdr:row>2</xdr:row>
      <xdr:rowOff>45511</xdr:rowOff>
    </xdr:from>
    <xdr:to>
      <xdr:col>0</xdr:col>
      <xdr:colOff>1710266</xdr:colOff>
      <xdr:row>2</xdr:row>
      <xdr:rowOff>45511</xdr:rowOff>
    </xdr:to>
    <xdr:cxnSp macro="">
      <xdr:nvCxnSpPr>
        <xdr:cNvPr id="3" name="Conector reto 2">
          <a:extLst>
            <a:ext uri="{FF2B5EF4-FFF2-40B4-BE49-F238E27FC236}">
              <a16:creationId xmlns:a16="http://schemas.microsoft.com/office/drawing/2014/main" id="{00000000-0008-0000-0300-000003000000}"/>
            </a:ext>
          </a:extLst>
        </xdr:cNvPr>
        <xdr:cNvCxnSpPr/>
      </xdr:nvCxnSpPr>
      <xdr:spPr>
        <a:xfrm>
          <a:off x="144991" y="830795"/>
          <a:ext cx="1565275" cy="0"/>
        </a:xfrm>
        <a:prstGeom prst="line">
          <a:avLst/>
        </a:prstGeom>
        <a:ln>
          <a:solidFill>
            <a:schemeClr val="bg2">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63500</xdr:colOff>
      <xdr:row>2</xdr:row>
      <xdr:rowOff>132294</xdr:rowOff>
    </xdr:from>
    <xdr:to>
      <xdr:col>0</xdr:col>
      <xdr:colOff>1756833</xdr:colOff>
      <xdr:row>3</xdr:row>
      <xdr:rowOff>144996</xdr:rowOff>
    </xdr:to>
    <xdr:sp macro="" textlink="">
      <xdr:nvSpPr>
        <xdr:cNvPr id="4" name="Rectangle 65">
          <a:extLst>
            <a:ext uri="{FF2B5EF4-FFF2-40B4-BE49-F238E27FC236}">
              <a16:creationId xmlns:a16="http://schemas.microsoft.com/office/drawing/2014/main" id="{00000000-0008-0000-0300-000004000000}"/>
            </a:ext>
          </a:extLst>
        </xdr:cNvPr>
        <xdr:cNvSpPr/>
      </xdr:nvSpPr>
      <xdr:spPr>
        <a:xfrm>
          <a:off x="63500" y="917578"/>
          <a:ext cx="1693333" cy="2794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1400" b="1"/>
            <a:t>Menu</a:t>
          </a:r>
        </a:p>
      </xdr:txBody>
    </xdr:sp>
    <xdr:clientData/>
  </xdr:twoCellAnchor>
  <xdr:twoCellAnchor editAs="absolute">
    <xdr:from>
      <xdr:col>0</xdr:col>
      <xdr:colOff>152400</xdr:colOff>
      <xdr:row>9</xdr:row>
      <xdr:rowOff>281518</xdr:rowOff>
    </xdr:from>
    <xdr:to>
      <xdr:col>0</xdr:col>
      <xdr:colOff>1717675</xdr:colOff>
      <xdr:row>9</xdr:row>
      <xdr:rowOff>281518</xdr:rowOff>
    </xdr:to>
    <xdr:cxnSp macro="">
      <xdr:nvCxnSpPr>
        <xdr:cNvPr id="5" name="Conector reto 4">
          <a:extLst>
            <a:ext uri="{FF2B5EF4-FFF2-40B4-BE49-F238E27FC236}">
              <a16:creationId xmlns:a16="http://schemas.microsoft.com/office/drawing/2014/main" id="{00000000-0008-0000-0300-000005000000}"/>
            </a:ext>
          </a:extLst>
        </xdr:cNvPr>
        <xdr:cNvCxnSpPr/>
      </xdr:nvCxnSpPr>
      <xdr:spPr>
        <a:xfrm>
          <a:off x="152400" y="3619500"/>
          <a:ext cx="1565275" cy="0"/>
        </a:xfrm>
        <a:prstGeom prst="line">
          <a:avLst/>
        </a:prstGeom>
        <a:ln>
          <a:solidFill>
            <a:schemeClr val="bg2">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12700</xdr:colOff>
      <xdr:row>2</xdr:row>
      <xdr:rowOff>371475</xdr:rowOff>
    </xdr:from>
    <xdr:to>
      <xdr:col>1</xdr:col>
      <xdr:colOff>12700</xdr:colOff>
      <xdr:row>3</xdr:row>
      <xdr:rowOff>244475</xdr:rowOff>
    </xdr:to>
    <xdr:sp macro="" textlink="">
      <xdr:nvSpPr>
        <xdr:cNvPr id="6" name="Retângulo 5">
          <a:hlinkClick xmlns:r="http://schemas.openxmlformats.org/officeDocument/2006/relationships" r:id="rId2"/>
          <a:extLst>
            <a:ext uri="{FF2B5EF4-FFF2-40B4-BE49-F238E27FC236}">
              <a16:creationId xmlns:a16="http://schemas.microsoft.com/office/drawing/2014/main" id="{00000000-0008-0000-0300-000006000000}"/>
            </a:ext>
          </a:extLst>
        </xdr:cNvPr>
        <xdr:cNvSpPr/>
      </xdr:nvSpPr>
      <xdr:spPr>
        <a:xfrm>
          <a:off x="12700" y="13335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Início</a:t>
          </a:r>
        </a:p>
      </xdr:txBody>
    </xdr:sp>
    <xdr:clientData/>
  </xdr:twoCellAnchor>
  <xdr:twoCellAnchor>
    <xdr:from>
      <xdr:col>0</xdr:col>
      <xdr:colOff>12700</xdr:colOff>
      <xdr:row>3</xdr:row>
      <xdr:rowOff>307975</xdr:rowOff>
    </xdr:from>
    <xdr:to>
      <xdr:col>1</xdr:col>
      <xdr:colOff>12700</xdr:colOff>
      <xdr:row>4</xdr:row>
      <xdr:rowOff>180975</xdr:rowOff>
    </xdr:to>
    <xdr:sp macro="" textlink="">
      <xdr:nvSpPr>
        <xdr:cNvPr id="7" name="Retângulo 6">
          <a:hlinkClick xmlns:r="http://schemas.openxmlformats.org/officeDocument/2006/relationships" r:id="rId3"/>
          <a:extLst>
            <a:ext uri="{FF2B5EF4-FFF2-40B4-BE49-F238E27FC236}">
              <a16:creationId xmlns:a16="http://schemas.microsoft.com/office/drawing/2014/main" id="{00000000-0008-0000-0300-000007000000}"/>
            </a:ext>
          </a:extLst>
        </xdr:cNvPr>
        <xdr:cNvSpPr/>
      </xdr:nvSpPr>
      <xdr:spPr>
        <a:xfrm>
          <a:off x="12700" y="16510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1. Empresa A</a:t>
          </a:r>
        </a:p>
      </xdr:txBody>
    </xdr:sp>
    <xdr:clientData/>
  </xdr:twoCellAnchor>
  <xdr:twoCellAnchor>
    <xdr:from>
      <xdr:col>0</xdr:col>
      <xdr:colOff>12700</xdr:colOff>
      <xdr:row>4</xdr:row>
      <xdr:rowOff>244475</xdr:rowOff>
    </xdr:from>
    <xdr:to>
      <xdr:col>1</xdr:col>
      <xdr:colOff>12700</xdr:colOff>
      <xdr:row>5</xdr:row>
      <xdr:rowOff>117475</xdr:rowOff>
    </xdr:to>
    <xdr:sp macro="" textlink="">
      <xdr:nvSpPr>
        <xdr:cNvPr id="8" name="Retângulo 7">
          <a:hlinkClick xmlns:r="http://schemas.openxmlformats.org/officeDocument/2006/relationships" r:id="rId4"/>
          <a:extLst>
            <a:ext uri="{FF2B5EF4-FFF2-40B4-BE49-F238E27FC236}">
              <a16:creationId xmlns:a16="http://schemas.microsoft.com/office/drawing/2014/main" id="{00000000-0008-0000-0300-000008000000}"/>
            </a:ext>
          </a:extLst>
        </xdr:cNvPr>
        <xdr:cNvSpPr/>
      </xdr:nvSpPr>
      <xdr:spPr>
        <a:xfrm>
          <a:off x="12700" y="19685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2. Empresa B</a:t>
          </a:r>
        </a:p>
      </xdr:txBody>
    </xdr:sp>
    <xdr:clientData/>
  </xdr:twoCellAnchor>
  <xdr:twoCellAnchor>
    <xdr:from>
      <xdr:col>0</xdr:col>
      <xdr:colOff>12700</xdr:colOff>
      <xdr:row>5</xdr:row>
      <xdr:rowOff>180975</xdr:rowOff>
    </xdr:from>
    <xdr:to>
      <xdr:col>1</xdr:col>
      <xdr:colOff>12700</xdr:colOff>
      <xdr:row>6</xdr:row>
      <xdr:rowOff>53975</xdr:rowOff>
    </xdr:to>
    <xdr:sp macro="" textlink="">
      <xdr:nvSpPr>
        <xdr:cNvPr id="9" name="Retângulo 8">
          <a:hlinkClick xmlns:r="http://schemas.openxmlformats.org/officeDocument/2006/relationships" r:id="rId5"/>
          <a:extLst>
            <a:ext uri="{FF2B5EF4-FFF2-40B4-BE49-F238E27FC236}">
              <a16:creationId xmlns:a16="http://schemas.microsoft.com/office/drawing/2014/main" id="{00000000-0008-0000-0300-000009000000}"/>
            </a:ext>
          </a:extLst>
        </xdr:cNvPr>
        <xdr:cNvSpPr/>
      </xdr:nvSpPr>
      <xdr:spPr>
        <a:xfrm>
          <a:off x="12700" y="2286000"/>
          <a:ext cx="1847850" cy="254000"/>
        </a:xfrm>
        <a:prstGeom prst="rect">
          <a:avLst/>
        </a:prstGeom>
        <a:solidFill>
          <a:schemeClr val="bg1">
            <a:lumMod val="100000"/>
          </a:schemeClr>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rgbClr val="000000"/>
              </a:solidFill>
            </a:rPr>
            <a:t>3. Gráficos</a:t>
          </a:r>
        </a:p>
      </xdr:txBody>
    </xdr:sp>
    <xdr:clientData/>
  </xdr:twoCellAnchor>
  <xdr:twoCellAnchor>
    <xdr:from>
      <xdr:col>0</xdr:col>
      <xdr:colOff>12700</xdr:colOff>
      <xdr:row>6</xdr:row>
      <xdr:rowOff>117475</xdr:rowOff>
    </xdr:from>
    <xdr:to>
      <xdr:col>1</xdr:col>
      <xdr:colOff>12700</xdr:colOff>
      <xdr:row>6</xdr:row>
      <xdr:rowOff>371475</xdr:rowOff>
    </xdr:to>
    <xdr:sp macro="" textlink="">
      <xdr:nvSpPr>
        <xdr:cNvPr id="10" name="Retângulo 9">
          <a:hlinkClick xmlns:r="http://schemas.openxmlformats.org/officeDocument/2006/relationships" r:id="rId6"/>
          <a:extLst>
            <a:ext uri="{FF2B5EF4-FFF2-40B4-BE49-F238E27FC236}">
              <a16:creationId xmlns:a16="http://schemas.microsoft.com/office/drawing/2014/main" id="{00000000-0008-0000-0300-00000A000000}"/>
            </a:ext>
          </a:extLst>
        </xdr:cNvPr>
        <xdr:cNvSpPr/>
      </xdr:nvSpPr>
      <xdr:spPr>
        <a:xfrm>
          <a:off x="12700" y="26035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4. Alertas y Consejos</a:t>
          </a:r>
        </a:p>
      </xdr:txBody>
    </xdr:sp>
    <xdr:clientData/>
  </xdr:twoCellAnchor>
  <xdr:twoCellAnchor>
    <xdr:from>
      <xdr:col>0</xdr:col>
      <xdr:colOff>12700</xdr:colOff>
      <xdr:row>7</xdr:row>
      <xdr:rowOff>53975</xdr:rowOff>
    </xdr:from>
    <xdr:to>
      <xdr:col>1</xdr:col>
      <xdr:colOff>12700</xdr:colOff>
      <xdr:row>7</xdr:row>
      <xdr:rowOff>307975</xdr:rowOff>
    </xdr:to>
    <xdr:sp macro="" textlink="">
      <xdr:nvSpPr>
        <xdr:cNvPr id="11" name="Retângulo 10">
          <a:hlinkClick xmlns:r="http://schemas.openxmlformats.org/officeDocument/2006/relationships" r:id="rId7"/>
          <a:extLst>
            <a:ext uri="{FF2B5EF4-FFF2-40B4-BE49-F238E27FC236}">
              <a16:creationId xmlns:a16="http://schemas.microsoft.com/office/drawing/2014/main" id="{00000000-0008-0000-0300-00000B000000}"/>
            </a:ext>
          </a:extLst>
        </xdr:cNvPr>
        <xdr:cNvSpPr/>
      </xdr:nvSpPr>
      <xdr:spPr>
        <a:xfrm>
          <a:off x="12700" y="29210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5. Informe de Impresión</a:t>
          </a:r>
        </a:p>
      </xdr:txBody>
    </xdr:sp>
    <xdr:clientData/>
  </xdr:twoCellAnchor>
  <xdr:twoCellAnchor>
    <xdr:from>
      <xdr:col>0</xdr:col>
      <xdr:colOff>12700</xdr:colOff>
      <xdr:row>7</xdr:row>
      <xdr:rowOff>371475</xdr:rowOff>
    </xdr:from>
    <xdr:to>
      <xdr:col>1</xdr:col>
      <xdr:colOff>12700</xdr:colOff>
      <xdr:row>8</xdr:row>
      <xdr:rowOff>244475</xdr:rowOff>
    </xdr:to>
    <xdr:sp macro="" textlink="">
      <xdr:nvSpPr>
        <xdr:cNvPr id="12" name="Retângulo 11">
          <a:hlinkClick xmlns:r="http://schemas.openxmlformats.org/officeDocument/2006/relationships" r:id="rId8"/>
          <a:extLst>
            <a:ext uri="{FF2B5EF4-FFF2-40B4-BE49-F238E27FC236}">
              <a16:creationId xmlns:a16="http://schemas.microsoft.com/office/drawing/2014/main" id="{00000000-0008-0000-0300-00000C000000}"/>
            </a:ext>
          </a:extLst>
        </xdr:cNvPr>
        <xdr:cNvSpPr/>
      </xdr:nvSpPr>
      <xdr:spPr>
        <a:xfrm>
          <a:off x="12700" y="32385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Dudas Frecuentes</a:t>
          </a:r>
        </a:p>
      </xdr:txBody>
    </xdr:sp>
    <xdr:clientData/>
  </xdr:twoCellAnchor>
  <xdr:twoCellAnchor>
    <xdr:from>
      <xdr:col>0</xdr:col>
      <xdr:colOff>12700</xdr:colOff>
      <xdr:row>9</xdr:row>
      <xdr:rowOff>117475</xdr:rowOff>
    </xdr:from>
    <xdr:to>
      <xdr:col>1</xdr:col>
      <xdr:colOff>12700</xdr:colOff>
      <xdr:row>9</xdr:row>
      <xdr:rowOff>371475</xdr:rowOff>
    </xdr:to>
    <xdr:sp macro="" textlink="">
      <xdr:nvSpPr>
        <xdr:cNvPr id="13" name="Retângulo 12">
          <a:hlinkClick xmlns:r="http://schemas.openxmlformats.org/officeDocument/2006/relationships" r:id="rId9"/>
          <a:extLst>
            <a:ext uri="{FF2B5EF4-FFF2-40B4-BE49-F238E27FC236}">
              <a16:creationId xmlns:a16="http://schemas.microsoft.com/office/drawing/2014/main" id="{00000000-0008-0000-0300-00000D000000}"/>
            </a:ext>
          </a:extLst>
        </xdr:cNvPr>
        <xdr:cNvSpPr/>
      </xdr:nvSpPr>
      <xdr:spPr>
        <a:xfrm>
          <a:off x="12700" y="37465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Sugerencias</a:t>
          </a:r>
        </a:p>
      </xdr:txBody>
    </xdr:sp>
    <xdr:clientData/>
  </xdr:twoCellAnchor>
  <xdr:twoCellAnchor>
    <xdr:from>
      <xdr:col>0</xdr:col>
      <xdr:colOff>12700</xdr:colOff>
      <xdr:row>10</xdr:row>
      <xdr:rowOff>53975</xdr:rowOff>
    </xdr:from>
    <xdr:to>
      <xdr:col>1</xdr:col>
      <xdr:colOff>12700</xdr:colOff>
      <xdr:row>10</xdr:row>
      <xdr:rowOff>307975</xdr:rowOff>
    </xdr:to>
    <xdr:sp macro="" textlink="">
      <xdr:nvSpPr>
        <xdr:cNvPr id="14" name="Retângulo 13">
          <a:hlinkClick xmlns:r="http://schemas.openxmlformats.org/officeDocument/2006/relationships" r:id="rId10"/>
          <a:extLst>
            <a:ext uri="{FF2B5EF4-FFF2-40B4-BE49-F238E27FC236}">
              <a16:creationId xmlns:a16="http://schemas.microsoft.com/office/drawing/2014/main" id="{00000000-0008-0000-0300-00000E000000}"/>
            </a:ext>
          </a:extLst>
        </xdr:cNvPr>
        <xdr:cNvSpPr/>
      </xdr:nvSpPr>
      <xdr:spPr>
        <a:xfrm>
          <a:off x="12700" y="40640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Sobre la LUZ</a:t>
          </a:r>
        </a:p>
      </xdr:txBody>
    </xdr:sp>
    <xdr:clientData/>
  </xdr:twoCellAnchor>
  <xdr:twoCellAnchor>
    <xdr:from>
      <xdr:col>3</xdr:col>
      <xdr:colOff>68795</xdr:colOff>
      <xdr:row>5</xdr:row>
      <xdr:rowOff>343958</xdr:rowOff>
    </xdr:from>
    <xdr:to>
      <xdr:col>3</xdr:col>
      <xdr:colOff>5536824</xdr:colOff>
      <xdr:row>10</xdr:row>
      <xdr:rowOff>304272</xdr:rowOff>
    </xdr:to>
    <xdr:graphicFrame macro="">
      <xdr:nvGraphicFramePr>
        <xdr:cNvPr id="15" name="Gráfico 14">
          <a:extLst>
            <a:ext uri="{FF2B5EF4-FFF2-40B4-BE49-F238E27FC236}">
              <a16:creationId xmlns:a16="http://schemas.microsoft.com/office/drawing/2014/main" id="{00000000-0008-0000-03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3</xdr:col>
      <xdr:colOff>152704</xdr:colOff>
      <xdr:row>25</xdr:row>
      <xdr:rowOff>6615</xdr:rowOff>
    </xdr:from>
    <xdr:to>
      <xdr:col>3</xdr:col>
      <xdr:colOff>5620733</xdr:colOff>
      <xdr:row>30</xdr:row>
      <xdr:rowOff>1853</xdr:rowOff>
    </xdr:to>
    <xdr:graphicFrame macro="">
      <xdr:nvGraphicFramePr>
        <xdr:cNvPr id="16" name="Gráfico 15">
          <a:extLst>
            <a:ext uri="{FF2B5EF4-FFF2-40B4-BE49-F238E27FC236}">
              <a16:creationId xmlns:a16="http://schemas.microsoft.com/office/drawing/2014/main" id="{00000000-0008-0000-03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5</xdr:col>
      <xdr:colOff>136674</xdr:colOff>
      <xdr:row>25</xdr:row>
      <xdr:rowOff>16669</xdr:rowOff>
    </xdr:from>
    <xdr:to>
      <xdr:col>6</xdr:col>
      <xdr:colOff>5520758</xdr:colOff>
      <xdr:row>30</xdr:row>
      <xdr:rowOff>11907</xdr:rowOff>
    </xdr:to>
    <xdr:graphicFrame macro="">
      <xdr:nvGraphicFramePr>
        <xdr:cNvPr id="17" name="Gráfico 16">
          <a:extLst>
            <a:ext uri="{FF2B5EF4-FFF2-40B4-BE49-F238E27FC236}">
              <a16:creationId xmlns:a16="http://schemas.microsoft.com/office/drawing/2014/main" id="{00000000-0008-0000-03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3</xdr:col>
      <xdr:colOff>160261</xdr:colOff>
      <xdr:row>30</xdr:row>
      <xdr:rowOff>366457</xdr:rowOff>
    </xdr:from>
    <xdr:to>
      <xdr:col>3</xdr:col>
      <xdr:colOff>5628290</xdr:colOff>
      <xdr:row>36</xdr:row>
      <xdr:rowOff>123570</xdr:rowOff>
    </xdr:to>
    <xdr:graphicFrame macro="">
      <xdr:nvGraphicFramePr>
        <xdr:cNvPr id="18" name="Gráfico 17">
          <a:extLst>
            <a:ext uri="{FF2B5EF4-FFF2-40B4-BE49-F238E27FC236}">
              <a16:creationId xmlns:a16="http://schemas.microsoft.com/office/drawing/2014/main" id="{00000000-0008-0000-03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5</xdr:col>
      <xdr:colOff>144233</xdr:colOff>
      <xdr:row>30</xdr:row>
      <xdr:rowOff>371220</xdr:rowOff>
    </xdr:from>
    <xdr:to>
      <xdr:col>6</xdr:col>
      <xdr:colOff>5540563</xdr:colOff>
      <xdr:row>36</xdr:row>
      <xdr:rowOff>128333</xdr:rowOff>
    </xdr:to>
    <xdr:graphicFrame macro="">
      <xdr:nvGraphicFramePr>
        <xdr:cNvPr id="19" name="Gráfico 18">
          <a:extLst>
            <a:ext uri="{FF2B5EF4-FFF2-40B4-BE49-F238E27FC236}">
              <a16:creationId xmlns:a16="http://schemas.microsoft.com/office/drawing/2014/main" id="{00000000-0008-0000-03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3</xdr:col>
      <xdr:colOff>160261</xdr:colOff>
      <xdr:row>38</xdr:row>
      <xdr:rowOff>27790</xdr:rowOff>
    </xdr:from>
    <xdr:to>
      <xdr:col>3</xdr:col>
      <xdr:colOff>5628290</xdr:colOff>
      <xdr:row>43</xdr:row>
      <xdr:rowOff>196178</xdr:rowOff>
    </xdr:to>
    <xdr:graphicFrame macro="">
      <xdr:nvGraphicFramePr>
        <xdr:cNvPr id="20" name="Gráfico 19">
          <a:extLst>
            <a:ext uri="{FF2B5EF4-FFF2-40B4-BE49-F238E27FC236}">
              <a16:creationId xmlns:a16="http://schemas.microsoft.com/office/drawing/2014/main" id="{00000000-0008-0000-03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3</xdr:col>
      <xdr:colOff>126998</xdr:colOff>
      <xdr:row>49</xdr:row>
      <xdr:rowOff>377032</xdr:rowOff>
    </xdr:from>
    <xdr:to>
      <xdr:col>3</xdr:col>
      <xdr:colOff>5587467</xdr:colOff>
      <xdr:row>56</xdr:row>
      <xdr:rowOff>104889</xdr:rowOff>
    </xdr:to>
    <xdr:graphicFrame macro="">
      <xdr:nvGraphicFramePr>
        <xdr:cNvPr id="21" name="Gráfico 20">
          <a:extLst>
            <a:ext uri="{FF2B5EF4-FFF2-40B4-BE49-F238E27FC236}">
              <a16:creationId xmlns:a16="http://schemas.microsoft.com/office/drawing/2014/main" id="{00000000-0008-0000-03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3</xdr:col>
      <xdr:colOff>276674</xdr:colOff>
      <xdr:row>62</xdr:row>
      <xdr:rowOff>163286</xdr:rowOff>
    </xdr:from>
    <xdr:to>
      <xdr:col>4</xdr:col>
      <xdr:colOff>136071</xdr:colOff>
      <xdr:row>69</xdr:row>
      <xdr:rowOff>51972</xdr:rowOff>
    </xdr:to>
    <xdr:graphicFrame macro="">
      <xdr:nvGraphicFramePr>
        <xdr:cNvPr id="22" name="Gráfico 21">
          <a:extLst>
            <a:ext uri="{FF2B5EF4-FFF2-40B4-BE49-F238E27FC236}">
              <a16:creationId xmlns:a16="http://schemas.microsoft.com/office/drawing/2014/main" id="{00000000-0008-0000-03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3</xdr:col>
      <xdr:colOff>222249</xdr:colOff>
      <xdr:row>74</xdr:row>
      <xdr:rowOff>80698</xdr:rowOff>
    </xdr:from>
    <xdr:to>
      <xdr:col>4</xdr:col>
      <xdr:colOff>68035</xdr:colOff>
      <xdr:row>81</xdr:row>
      <xdr:rowOff>285749</xdr:rowOff>
    </xdr:to>
    <xdr:graphicFrame macro="">
      <xdr:nvGraphicFramePr>
        <xdr:cNvPr id="23" name="Gráfico 22">
          <a:extLst>
            <a:ext uri="{FF2B5EF4-FFF2-40B4-BE49-F238E27FC236}">
              <a16:creationId xmlns:a16="http://schemas.microsoft.com/office/drawing/2014/main" id="{00000000-0008-0000-03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5</xdr:col>
      <xdr:colOff>220434</xdr:colOff>
      <xdr:row>38</xdr:row>
      <xdr:rowOff>27791</xdr:rowOff>
    </xdr:from>
    <xdr:to>
      <xdr:col>7</xdr:col>
      <xdr:colOff>40405</xdr:colOff>
      <xdr:row>43</xdr:row>
      <xdr:rowOff>177810</xdr:rowOff>
    </xdr:to>
    <xdr:graphicFrame macro="">
      <xdr:nvGraphicFramePr>
        <xdr:cNvPr id="24" name="Gráfico 23">
          <a:extLst>
            <a:ext uri="{FF2B5EF4-FFF2-40B4-BE49-F238E27FC236}">
              <a16:creationId xmlns:a16="http://schemas.microsoft.com/office/drawing/2014/main" id="{00000000-0008-0000-03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5</xdr:col>
      <xdr:colOff>169333</xdr:colOff>
      <xdr:row>49</xdr:row>
      <xdr:rowOff>377033</xdr:rowOff>
    </xdr:from>
    <xdr:to>
      <xdr:col>6</xdr:col>
      <xdr:colOff>5550695</xdr:colOff>
      <xdr:row>56</xdr:row>
      <xdr:rowOff>91283</xdr:rowOff>
    </xdr:to>
    <xdr:graphicFrame macro="">
      <xdr:nvGraphicFramePr>
        <xdr:cNvPr id="25" name="Gráfico 24">
          <a:extLst>
            <a:ext uri="{FF2B5EF4-FFF2-40B4-BE49-F238E27FC236}">
              <a16:creationId xmlns:a16="http://schemas.microsoft.com/office/drawing/2014/main" id="{00000000-0008-0000-03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5</xdr:col>
      <xdr:colOff>95250</xdr:colOff>
      <xdr:row>62</xdr:row>
      <xdr:rowOff>186531</xdr:rowOff>
    </xdr:from>
    <xdr:to>
      <xdr:col>6</xdr:col>
      <xdr:colOff>5476612</xdr:colOff>
      <xdr:row>69</xdr:row>
      <xdr:rowOff>50458</xdr:rowOff>
    </xdr:to>
    <xdr:graphicFrame macro="">
      <xdr:nvGraphicFramePr>
        <xdr:cNvPr id="26" name="Gráfico 25">
          <a:extLst>
            <a:ext uri="{FF2B5EF4-FFF2-40B4-BE49-F238E27FC236}">
              <a16:creationId xmlns:a16="http://schemas.microsoft.com/office/drawing/2014/main" id="{00000000-0008-0000-03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5</xdr:col>
      <xdr:colOff>254000</xdr:colOff>
      <xdr:row>74</xdr:row>
      <xdr:rowOff>101865</xdr:rowOff>
    </xdr:from>
    <xdr:to>
      <xdr:col>7</xdr:col>
      <xdr:colOff>68528</xdr:colOff>
      <xdr:row>81</xdr:row>
      <xdr:rowOff>253243</xdr:rowOff>
    </xdr:to>
    <xdr:graphicFrame macro="">
      <xdr:nvGraphicFramePr>
        <xdr:cNvPr id="27" name="Gráfico 26">
          <a:extLst>
            <a:ext uri="{FF2B5EF4-FFF2-40B4-BE49-F238E27FC236}">
              <a16:creationId xmlns:a16="http://schemas.microsoft.com/office/drawing/2014/main" id="{00000000-0008-0000-03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6</xdr:col>
      <xdr:colOff>14740</xdr:colOff>
      <xdr:row>5</xdr:row>
      <xdr:rowOff>368253</xdr:rowOff>
    </xdr:from>
    <xdr:to>
      <xdr:col>6</xdr:col>
      <xdr:colOff>5477668</xdr:colOff>
      <xdr:row>10</xdr:row>
      <xdr:rowOff>311946</xdr:rowOff>
    </xdr:to>
    <xdr:graphicFrame macro="">
      <xdr:nvGraphicFramePr>
        <xdr:cNvPr id="28" name="Gráfico 27">
          <a:extLst>
            <a:ext uri="{FF2B5EF4-FFF2-40B4-BE49-F238E27FC236}">
              <a16:creationId xmlns:a16="http://schemas.microsoft.com/office/drawing/2014/main" id="{00000000-0008-0000-03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3</xdr:col>
      <xdr:colOff>58211</xdr:colOff>
      <xdr:row>12</xdr:row>
      <xdr:rowOff>44184</xdr:rowOff>
    </xdr:from>
    <xdr:to>
      <xdr:col>3</xdr:col>
      <xdr:colOff>5526240</xdr:colOff>
      <xdr:row>17</xdr:row>
      <xdr:rowOff>223309</xdr:rowOff>
    </xdr:to>
    <xdr:graphicFrame macro="">
      <xdr:nvGraphicFramePr>
        <xdr:cNvPr id="29" name="Gráfico 28">
          <a:extLst>
            <a:ext uri="{FF2B5EF4-FFF2-40B4-BE49-F238E27FC236}">
              <a16:creationId xmlns:a16="http://schemas.microsoft.com/office/drawing/2014/main" id="{00000000-0008-0000-03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6</xdr:col>
      <xdr:colOff>14736</xdr:colOff>
      <xdr:row>12</xdr:row>
      <xdr:rowOff>42334</xdr:rowOff>
    </xdr:from>
    <xdr:to>
      <xdr:col>6</xdr:col>
      <xdr:colOff>5477664</xdr:colOff>
      <xdr:row>17</xdr:row>
      <xdr:rowOff>221459</xdr:rowOff>
    </xdr:to>
    <xdr:graphicFrame macro="">
      <xdr:nvGraphicFramePr>
        <xdr:cNvPr id="30" name="Gráfico 29">
          <a:extLst>
            <a:ext uri="{FF2B5EF4-FFF2-40B4-BE49-F238E27FC236}">
              <a16:creationId xmlns:a16="http://schemas.microsoft.com/office/drawing/2014/main" id="{00000000-0008-0000-03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3</xdr:col>
      <xdr:colOff>68037</xdr:colOff>
      <xdr:row>18</xdr:row>
      <xdr:rowOff>61384</xdr:rowOff>
    </xdr:from>
    <xdr:to>
      <xdr:col>3</xdr:col>
      <xdr:colOff>5536066</xdr:colOff>
      <xdr:row>23</xdr:row>
      <xdr:rowOff>187591</xdr:rowOff>
    </xdr:to>
    <xdr:graphicFrame macro="">
      <xdr:nvGraphicFramePr>
        <xdr:cNvPr id="31" name="Gráfico 30">
          <a:extLst>
            <a:ext uri="{FF2B5EF4-FFF2-40B4-BE49-F238E27FC236}">
              <a16:creationId xmlns:a16="http://schemas.microsoft.com/office/drawing/2014/main" id="{00000000-0008-0000-03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5</xdr:col>
      <xdr:colOff>258536</xdr:colOff>
      <xdr:row>18</xdr:row>
      <xdr:rowOff>379300</xdr:rowOff>
    </xdr:from>
    <xdr:to>
      <xdr:col>6</xdr:col>
      <xdr:colOff>5485792</xdr:colOff>
      <xdr:row>24</xdr:row>
      <xdr:rowOff>105835</xdr:rowOff>
    </xdr:to>
    <xdr:graphicFrame macro="">
      <xdr:nvGraphicFramePr>
        <xdr:cNvPr id="32" name="Gráfico 31">
          <a:extLst>
            <a:ext uri="{FF2B5EF4-FFF2-40B4-BE49-F238E27FC236}">
              <a16:creationId xmlns:a16="http://schemas.microsoft.com/office/drawing/2014/main" id="{00000000-0008-0000-03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10</xdr:col>
      <xdr:colOff>314852</xdr:colOff>
      <xdr:row>0</xdr:row>
      <xdr:rowOff>68791</xdr:rowOff>
    </xdr:from>
    <xdr:to>
      <xdr:col>13</xdr:col>
      <xdr:colOff>232833</xdr:colOff>
      <xdr:row>0</xdr:row>
      <xdr:rowOff>470958</xdr:rowOff>
    </xdr:to>
    <xdr:sp macro="" textlink="">
      <xdr:nvSpPr>
        <xdr:cNvPr id="33" name="Retângulo: Cantos Arredondados 23">
          <a:hlinkClick xmlns:r="http://schemas.openxmlformats.org/officeDocument/2006/relationships" r:id="rId29"/>
          <a:extLst>
            <a:ext uri="{FF2B5EF4-FFF2-40B4-BE49-F238E27FC236}">
              <a16:creationId xmlns:a16="http://schemas.microsoft.com/office/drawing/2014/main" id="{BD6A212E-F8E7-4DD9-AAD5-48DB449CB5AB}"/>
            </a:ext>
          </a:extLst>
        </xdr:cNvPr>
        <xdr:cNvSpPr/>
      </xdr:nvSpPr>
      <xdr:spPr>
        <a:xfrm>
          <a:off x="7591952" y="68791"/>
          <a:ext cx="1803931" cy="402167"/>
        </a:xfrm>
        <a:prstGeom prst="roundRect">
          <a:avLst/>
        </a:prstGeom>
        <a:solidFill>
          <a:srgbClr val="FF0000"/>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t>Comprar Hoja de Cálculo</a:t>
          </a:r>
        </a:p>
        <a:p>
          <a:pPr algn="ctr"/>
          <a:endParaRPr lang="pt-BR" sz="1100"/>
        </a:p>
      </xdr:txBody>
    </xdr:sp>
    <xdr:clientData/>
  </xdr:twoCellAnchor>
  <xdr:twoCellAnchor>
    <xdr:from>
      <xdr:col>3</xdr:col>
      <xdr:colOff>4894792</xdr:colOff>
      <xdr:row>0</xdr:row>
      <xdr:rowOff>21167</xdr:rowOff>
    </xdr:from>
    <xdr:to>
      <xdr:col>6</xdr:col>
      <xdr:colOff>706440</xdr:colOff>
      <xdr:row>0</xdr:row>
      <xdr:rowOff>423334</xdr:rowOff>
    </xdr:to>
    <xdr:sp macro="" textlink="">
      <xdr:nvSpPr>
        <xdr:cNvPr id="34" name="Retângulo: Cantos Arredondados 23">
          <a:hlinkClick xmlns:r="http://schemas.openxmlformats.org/officeDocument/2006/relationships" r:id="rId30"/>
          <a:extLst>
            <a:ext uri="{FF2B5EF4-FFF2-40B4-BE49-F238E27FC236}">
              <a16:creationId xmlns:a16="http://schemas.microsoft.com/office/drawing/2014/main" id="{085AE4F2-23D6-43EE-8E27-76AC1A76DB13}"/>
            </a:ext>
          </a:extLst>
        </xdr:cNvPr>
        <xdr:cNvSpPr/>
      </xdr:nvSpPr>
      <xdr:spPr>
        <a:xfrm>
          <a:off x="7424209" y="21167"/>
          <a:ext cx="2648481" cy="402167"/>
        </a:xfrm>
        <a:prstGeom prst="roundRect">
          <a:avLst/>
        </a:prstGeom>
        <a:solidFill>
          <a:srgbClr val="FF0000"/>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t>Comprar Hoja de Cálculo</a:t>
          </a:r>
        </a:p>
        <a:p>
          <a:pPr algn="ctr"/>
          <a:endParaRPr lang="pt-BR" sz="1100"/>
        </a:p>
      </xdr:txBody>
    </xdr:sp>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134407</xdr:colOff>
      <xdr:row>0</xdr:row>
      <xdr:rowOff>203200</xdr:rowOff>
    </xdr:from>
    <xdr:to>
      <xdr:col>0</xdr:col>
      <xdr:colOff>1699682</xdr:colOff>
      <xdr:row>1</xdr:row>
      <xdr:rowOff>190029</xdr:rowOff>
    </xdr:to>
    <xdr:pic>
      <xdr:nvPicPr>
        <xdr:cNvPr id="2" name="Imagem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407" y="203200"/>
          <a:ext cx="1565275" cy="502237"/>
        </a:xfrm>
        <a:prstGeom prst="rect">
          <a:avLst/>
        </a:prstGeom>
      </xdr:spPr>
    </xdr:pic>
    <xdr:clientData fLocksWithSheet="0"/>
  </xdr:twoCellAnchor>
  <xdr:twoCellAnchor editAs="absolute">
    <xdr:from>
      <xdr:col>0</xdr:col>
      <xdr:colOff>144991</xdr:colOff>
      <xdr:row>1</xdr:row>
      <xdr:rowOff>315387</xdr:rowOff>
    </xdr:from>
    <xdr:to>
      <xdr:col>0</xdr:col>
      <xdr:colOff>1710266</xdr:colOff>
      <xdr:row>1</xdr:row>
      <xdr:rowOff>315387</xdr:rowOff>
    </xdr:to>
    <xdr:cxnSp macro="">
      <xdr:nvCxnSpPr>
        <xdr:cNvPr id="3" name="Conector reto 2">
          <a:extLst>
            <a:ext uri="{FF2B5EF4-FFF2-40B4-BE49-F238E27FC236}">
              <a16:creationId xmlns:a16="http://schemas.microsoft.com/office/drawing/2014/main" id="{00000000-0008-0000-0400-000003000000}"/>
            </a:ext>
          </a:extLst>
        </xdr:cNvPr>
        <xdr:cNvCxnSpPr/>
      </xdr:nvCxnSpPr>
      <xdr:spPr>
        <a:xfrm>
          <a:off x="144991" y="830795"/>
          <a:ext cx="1565275" cy="0"/>
        </a:xfrm>
        <a:prstGeom prst="line">
          <a:avLst/>
        </a:prstGeom>
        <a:ln>
          <a:solidFill>
            <a:schemeClr val="bg2">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63500</xdr:colOff>
      <xdr:row>1</xdr:row>
      <xdr:rowOff>402170</xdr:rowOff>
    </xdr:from>
    <xdr:to>
      <xdr:col>0</xdr:col>
      <xdr:colOff>1756833</xdr:colOff>
      <xdr:row>2</xdr:row>
      <xdr:rowOff>256120</xdr:rowOff>
    </xdr:to>
    <xdr:sp macro="" textlink="">
      <xdr:nvSpPr>
        <xdr:cNvPr id="4" name="Rectangle 65">
          <a:extLst>
            <a:ext uri="{FF2B5EF4-FFF2-40B4-BE49-F238E27FC236}">
              <a16:creationId xmlns:a16="http://schemas.microsoft.com/office/drawing/2014/main" id="{00000000-0008-0000-0400-000004000000}"/>
            </a:ext>
          </a:extLst>
        </xdr:cNvPr>
        <xdr:cNvSpPr/>
      </xdr:nvSpPr>
      <xdr:spPr>
        <a:xfrm>
          <a:off x="63500" y="917578"/>
          <a:ext cx="1693333" cy="2794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1400" b="1"/>
            <a:t>Menu</a:t>
          </a:r>
        </a:p>
      </xdr:txBody>
    </xdr:sp>
    <xdr:clientData/>
  </xdr:twoCellAnchor>
  <xdr:twoCellAnchor editAs="absolute">
    <xdr:from>
      <xdr:col>0</xdr:col>
      <xdr:colOff>152400</xdr:colOff>
      <xdr:row>9</xdr:row>
      <xdr:rowOff>233892</xdr:rowOff>
    </xdr:from>
    <xdr:to>
      <xdr:col>0</xdr:col>
      <xdr:colOff>1717675</xdr:colOff>
      <xdr:row>9</xdr:row>
      <xdr:rowOff>233892</xdr:rowOff>
    </xdr:to>
    <xdr:cxnSp macro="">
      <xdr:nvCxnSpPr>
        <xdr:cNvPr id="5" name="Conector reto 4">
          <a:extLst>
            <a:ext uri="{FF2B5EF4-FFF2-40B4-BE49-F238E27FC236}">
              <a16:creationId xmlns:a16="http://schemas.microsoft.com/office/drawing/2014/main" id="{00000000-0008-0000-0400-000005000000}"/>
            </a:ext>
          </a:extLst>
        </xdr:cNvPr>
        <xdr:cNvCxnSpPr/>
      </xdr:nvCxnSpPr>
      <xdr:spPr>
        <a:xfrm>
          <a:off x="152400" y="3619500"/>
          <a:ext cx="1565275" cy="0"/>
        </a:xfrm>
        <a:prstGeom prst="line">
          <a:avLst/>
        </a:prstGeom>
        <a:ln>
          <a:solidFill>
            <a:schemeClr val="bg2">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12700</xdr:colOff>
      <xdr:row>3</xdr:row>
      <xdr:rowOff>371475</xdr:rowOff>
    </xdr:from>
    <xdr:to>
      <xdr:col>1</xdr:col>
      <xdr:colOff>12700</xdr:colOff>
      <xdr:row>4</xdr:row>
      <xdr:rowOff>244475</xdr:rowOff>
    </xdr:to>
    <xdr:sp macro="" textlink="">
      <xdr:nvSpPr>
        <xdr:cNvPr id="6" name="Retângulo 5">
          <a:hlinkClick xmlns:r="http://schemas.openxmlformats.org/officeDocument/2006/relationships" r:id="rId2"/>
          <a:extLst>
            <a:ext uri="{FF2B5EF4-FFF2-40B4-BE49-F238E27FC236}">
              <a16:creationId xmlns:a16="http://schemas.microsoft.com/office/drawing/2014/main" id="{00000000-0008-0000-0400-000006000000}"/>
            </a:ext>
          </a:extLst>
        </xdr:cNvPr>
        <xdr:cNvSpPr/>
      </xdr:nvSpPr>
      <xdr:spPr>
        <a:xfrm>
          <a:off x="12700" y="13335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Início</a:t>
          </a:r>
        </a:p>
      </xdr:txBody>
    </xdr:sp>
    <xdr:clientData/>
  </xdr:twoCellAnchor>
  <xdr:twoCellAnchor>
    <xdr:from>
      <xdr:col>0</xdr:col>
      <xdr:colOff>12700</xdr:colOff>
      <xdr:row>4</xdr:row>
      <xdr:rowOff>307975</xdr:rowOff>
    </xdr:from>
    <xdr:to>
      <xdr:col>1</xdr:col>
      <xdr:colOff>12700</xdr:colOff>
      <xdr:row>5</xdr:row>
      <xdr:rowOff>180975</xdr:rowOff>
    </xdr:to>
    <xdr:sp macro="" textlink="">
      <xdr:nvSpPr>
        <xdr:cNvPr id="7" name="Retângulo 6">
          <a:hlinkClick xmlns:r="http://schemas.openxmlformats.org/officeDocument/2006/relationships" r:id="rId3"/>
          <a:extLst>
            <a:ext uri="{FF2B5EF4-FFF2-40B4-BE49-F238E27FC236}">
              <a16:creationId xmlns:a16="http://schemas.microsoft.com/office/drawing/2014/main" id="{00000000-0008-0000-0400-000007000000}"/>
            </a:ext>
          </a:extLst>
        </xdr:cNvPr>
        <xdr:cNvSpPr/>
      </xdr:nvSpPr>
      <xdr:spPr>
        <a:xfrm>
          <a:off x="12700" y="16510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1. Empresa A</a:t>
          </a:r>
        </a:p>
      </xdr:txBody>
    </xdr:sp>
    <xdr:clientData/>
  </xdr:twoCellAnchor>
  <xdr:twoCellAnchor>
    <xdr:from>
      <xdr:col>0</xdr:col>
      <xdr:colOff>12700</xdr:colOff>
      <xdr:row>5</xdr:row>
      <xdr:rowOff>244475</xdr:rowOff>
    </xdr:from>
    <xdr:to>
      <xdr:col>1</xdr:col>
      <xdr:colOff>12700</xdr:colOff>
      <xdr:row>6</xdr:row>
      <xdr:rowOff>117475</xdr:rowOff>
    </xdr:to>
    <xdr:sp macro="" textlink="">
      <xdr:nvSpPr>
        <xdr:cNvPr id="8" name="Retângulo 7">
          <a:hlinkClick xmlns:r="http://schemas.openxmlformats.org/officeDocument/2006/relationships" r:id="rId4"/>
          <a:extLst>
            <a:ext uri="{FF2B5EF4-FFF2-40B4-BE49-F238E27FC236}">
              <a16:creationId xmlns:a16="http://schemas.microsoft.com/office/drawing/2014/main" id="{00000000-0008-0000-0400-000008000000}"/>
            </a:ext>
          </a:extLst>
        </xdr:cNvPr>
        <xdr:cNvSpPr/>
      </xdr:nvSpPr>
      <xdr:spPr>
        <a:xfrm>
          <a:off x="12700" y="19685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2. Empresa B</a:t>
          </a:r>
        </a:p>
      </xdr:txBody>
    </xdr:sp>
    <xdr:clientData/>
  </xdr:twoCellAnchor>
  <xdr:twoCellAnchor>
    <xdr:from>
      <xdr:col>0</xdr:col>
      <xdr:colOff>12700</xdr:colOff>
      <xdr:row>6</xdr:row>
      <xdr:rowOff>180975</xdr:rowOff>
    </xdr:from>
    <xdr:to>
      <xdr:col>1</xdr:col>
      <xdr:colOff>12700</xdr:colOff>
      <xdr:row>7</xdr:row>
      <xdr:rowOff>53975</xdr:rowOff>
    </xdr:to>
    <xdr:sp macro="" textlink="">
      <xdr:nvSpPr>
        <xdr:cNvPr id="9" name="Retângulo 8">
          <a:hlinkClick xmlns:r="http://schemas.openxmlformats.org/officeDocument/2006/relationships" r:id="rId5"/>
          <a:extLst>
            <a:ext uri="{FF2B5EF4-FFF2-40B4-BE49-F238E27FC236}">
              <a16:creationId xmlns:a16="http://schemas.microsoft.com/office/drawing/2014/main" id="{00000000-0008-0000-0400-000009000000}"/>
            </a:ext>
          </a:extLst>
        </xdr:cNvPr>
        <xdr:cNvSpPr/>
      </xdr:nvSpPr>
      <xdr:spPr>
        <a:xfrm>
          <a:off x="12700" y="22860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3. Gráficos</a:t>
          </a:r>
        </a:p>
      </xdr:txBody>
    </xdr:sp>
    <xdr:clientData/>
  </xdr:twoCellAnchor>
  <xdr:twoCellAnchor>
    <xdr:from>
      <xdr:col>0</xdr:col>
      <xdr:colOff>12700</xdr:colOff>
      <xdr:row>7</xdr:row>
      <xdr:rowOff>117475</xdr:rowOff>
    </xdr:from>
    <xdr:to>
      <xdr:col>1</xdr:col>
      <xdr:colOff>12700</xdr:colOff>
      <xdr:row>7</xdr:row>
      <xdr:rowOff>371475</xdr:rowOff>
    </xdr:to>
    <xdr:sp macro="" textlink="">
      <xdr:nvSpPr>
        <xdr:cNvPr id="10" name="Retângulo 9">
          <a:hlinkClick xmlns:r="http://schemas.openxmlformats.org/officeDocument/2006/relationships" r:id="rId6"/>
          <a:extLst>
            <a:ext uri="{FF2B5EF4-FFF2-40B4-BE49-F238E27FC236}">
              <a16:creationId xmlns:a16="http://schemas.microsoft.com/office/drawing/2014/main" id="{00000000-0008-0000-0400-00000A000000}"/>
            </a:ext>
          </a:extLst>
        </xdr:cNvPr>
        <xdr:cNvSpPr/>
      </xdr:nvSpPr>
      <xdr:spPr>
        <a:xfrm>
          <a:off x="12700" y="2603500"/>
          <a:ext cx="1847850" cy="254000"/>
        </a:xfrm>
        <a:prstGeom prst="rect">
          <a:avLst/>
        </a:prstGeom>
        <a:solidFill>
          <a:schemeClr val="bg1">
            <a:lumMod val="100000"/>
          </a:schemeClr>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rgbClr val="000000"/>
              </a:solidFill>
            </a:rPr>
            <a:t>4. Alertas y Consejos</a:t>
          </a:r>
        </a:p>
      </xdr:txBody>
    </xdr:sp>
    <xdr:clientData/>
  </xdr:twoCellAnchor>
  <xdr:twoCellAnchor>
    <xdr:from>
      <xdr:col>0</xdr:col>
      <xdr:colOff>12700</xdr:colOff>
      <xdr:row>8</xdr:row>
      <xdr:rowOff>53975</xdr:rowOff>
    </xdr:from>
    <xdr:to>
      <xdr:col>1</xdr:col>
      <xdr:colOff>12700</xdr:colOff>
      <xdr:row>8</xdr:row>
      <xdr:rowOff>307975</xdr:rowOff>
    </xdr:to>
    <xdr:sp macro="" textlink="">
      <xdr:nvSpPr>
        <xdr:cNvPr id="11" name="Retângulo 10">
          <a:hlinkClick xmlns:r="http://schemas.openxmlformats.org/officeDocument/2006/relationships" r:id="rId7"/>
          <a:extLst>
            <a:ext uri="{FF2B5EF4-FFF2-40B4-BE49-F238E27FC236}">
              <a16:creationId xmlns:a16="http://schemas.microsoft.com/office/drawing/2014/main" id="{00000000-0008-0000-0400-00000B000000}"/>
            </a:ext>
          </a:extLst>
        </xdr:cNvPr>
        <xdr:cNvSpPr/>
      </xdr:nvSpPr>
      <xdr:spPr>
        <a:xfrm>
          <a:off x="12700" y="29210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5. Informe de Impresión</a:t>
          </a:r>
        </a:p>
      </xdr:txBody>
    </xdr:sp>
    <xdr:clientData/>
  </xdr:twoCellAnchor>
  <xdr:twoCellAnchor>
    <xdr:from>
      <xdr:col>0</xdr:col>
      <xdr:colOff>12700</xdr:colOff>
      <xdr:row>8</xdr:row>
      <xdr:rowOff>371475</xdr:rowOff>
    </xdr:from>
    <xdr:to>
      <xdr:col>1</xdr:col>
      <xdr:colOff>12700</xdr:colOff>
      <xdr:row>9</xdr:row>
      <xdr:rowOff>244475</xdr:rowOff>
    </xdr:to>
    <xdr:sp macro="" textlink="">
      <xdr:nvSpPr>
        <xdr:cNvPr id="12" name="Retângulo 11">
          <a:hlinkClick xmlns:r="http://schemas.openxmlformats.org/officeDocument/2006/relationships" r:id="rId8"/>
          <a:extLst>
            <a:ext uri="{FF2B5EF4-FFF2-40B4-BE49-F238E27FC236}">
              <a16:creationId xmlns:a16="http://schemas.microsoft.com/office/drawing/2014/main" id="{00000000-0008-0000-0400-00000C000000}"/>
            </a:ext>
          </a:extLst>
        </xdr:cNvPr>
        <xdr:cNvSpPr/>
      </xdr:nvSpPr>
      <xdr:spPr>
        <a:xfrm>
          <a:off x="12700" y="32385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Dudas Frecuentes</a:t>
          </a:r>
        </a:p>
      </xdr:txBody>
    </xdr:sp>
    <xdr:clientData/>
  </xdr:twoCellAnchor>
  <xdr:twoCellAnchor>
    <xdr:from>
      <xdr:col>0</xdr:col>
      <xdr:colOff>12700</xdr:colOff>
      <xdr:row>10</xdr:row>
      <xdr:rowOff>117475</xdr:rowOff>
    </xdr:from>
    <xdr:to>
      <xdr:col>1</xdr:col>
      <xdr:colOff>12700</xdr:colOff>
      <xdr:row>10</xdr:row>
      <xdr:rowOff>371475</xdr:rowOff>
    </xdr:to>
    <xdr:sp macro="" textlink="">
      <xdr:nvSpPr>
        <xdr:cNvPr id="13" name="Retângulo 12">
          <a:hlinkClick xmlns:r="http://schemas.openxmlformats.org/officeDocument/2006/relationships" r:id="rId9"/>
          <a:extLst>
            <a:ext uri="{FF2B5EF4-FFF2-40B4-BE49-F238E27FC236}">
              <a16:creationId xmlns:a16="http://schemas.microsoft.com/office/drawing/2014/main" id="{00000000-0008-0000-0400-00000D000000}"/>
            </a:ext>
          </a:extLst>
        </xdr:cNvPr>
        <xdr:cNvSpPr/>
      </xdr:nvSpPr>
      <xdr:spPr>
        <a:xfrm>
          <a:off x="12700" y="37465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Sugerencias</a:t>
          </a:r>
        </a:p>
      </xdr:txBody>
    </xdr:sp>
    <xdr:clientData/>
  </xdr:twoCellAnchor>
  <xdr:twoCellAnchor>
    <xdr:from>
      <xdr:col>0</xdr:col>
      <xdr:colOff>12700</xdr:colOff>
      <xdr:row>11</xdr:row>
      <xdr:rowOff>53975</xdr:rowOff>
    </xdr:from>
    <xdr:to>
      <xdr:col>1</xdr:col>
      <xdr:colOff>12700</xdr:colOff>
      <xdr:row>11</xdr:row>
      <xdr:rowOff>307975</xdr:rowOff>
    </xdr:to>
    <xdr:sp macro="" textlink="">
      <xdr:nvSpPr>
        <xdr:cNvPr id="14" name="Retângulo 13">
          <a:hlinkClick xmlns:r="http://schemas.openxmlformats.org/officeDocument/2006/relationships" r:id="rId10"/>
          <a:extLst>
            <a:ext uri="{FF2B5EF4-FFF2-40B4-BE49-F238E27FC236}">
              <a16:creationId xmlns:a16="http://schemas.microsoft.com/office/drawing/2014/main" id="{00000000-0008-0000-0400-00000E000000}"/>
            </a:ext>
          </a:extLst>
        </xdr:cNvPr>
        <xdr:cNvSpPr/>
      </xdr:nvSpPr>
      <xdr:spPr>
        <a:xfrm>
          <a:off x="12700" y="40640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Sobre la LUZ</a:t>
          </a:r>
        </a:p>
      </xdr:txBody>
    </xdr:sp>
    <xdr:clientData/>
  </xdr:twoCellAnchor>
  <xdr:twoCellAnchor>
    <xdr:from>
      <xdr:col>10</xdr:col>
      <xdr:colOff>314852</xdr:colOff>
      <xdr:row>0</xdr:row>
      <xdr:rowOff>68791</xdr:rowOff>
    </xdr:from>
    <xdr:to>
      <xdr:col>13</xdr:col>
      <xdr:colOff>232833</xdr:colOff>
      <xdr:row>0</xdr:row>
      <xdr:rowOff>470958</xdr:rowOff>
    </xdr:to>
    <xdr:sp macro="" textlink="">
      <xdr:nvSpPr>
        <xdr:cNvPr id="15" name="Retângulo: Cantos Arredondados 23">
          <a:hlinkClick xmlns:r="http://schemas.openxmlformats.org/officeDocument/2006/relationships" r:id="rId11"/>
          <a:extLst>
            <a:ext uri="{FF2B5EF4-FFF2-40B4-BE49-F238E27FC236}">
              <a16:creationId xmlns:a16="http://schemas.microsoft.com/office/drawing/2014/main" id="{7B0899AA-EFB9-4920-B125-F61211C083E3}"/>
            </a:ext>
          </a:extLst>
        </xdr:cNvPr>
        <xdr:cNvSpPr/>
      </xdr:nvSpPr>
      <xdr:spPr>
        <a:xfrm>
          <a:off x="7591952" y="68791"/>
          <a:ext cx="1803931" cy="402167"/>
        </a:xfrm>
        <a:prstGeom prst="roundRect">
          <a:avLst/>
        </a:prstGeom>
        <a:solidFill>
          <a:srgbClr val="FF0000"/>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t>Comprar Hoja de Cálculo</a:t>
          </a:r>
        </a:p>
        <a:p>
          <a:pPr algn="ctr"/>
          <a:endParaRPr lang="pt-BR" sz="1100"/>
        </a:p>
      </xdr:txBody>
    </xdr:sp>
    <xdr:clientData/>
  </xdr:twoCellAnchor>
  <xdr:twoCellAnchor>
    <xdr:from>
      <xdr:col>4</xdr:col>
      <xdr:colOff>137583</xdr:colOff>
      <xdr:row>0</xdr:row>
      <xdr:rowOff>42333</xdr:rowOff>
    </xdr:from>
    <xdr:to>
      <xdr:col>6</xdr:col>
      <xdr:colOff>1129773</xdr:colOff>
      <xdr:row>0</xdr:row>
      <xdr:rowOff>444500</xdr:rowOff>
    </xdr:to>
    <xdr:sp macro="" textlink="">
      <xdr:nvSpPr>
        <xdr:cNvPr id="16" name="Retângulo: Cantos Arredondados 23">
          <a:hlinkClick xmlns:r="http://schemas.openxmlformats.org/officeDocument/2006/relationships" r:id="rId12"/>
          <a:extLst>
            <a:ext uri="{FF2B5EF4-FFF2-40B4-BE49-F238E27FC236}">
              <a16:creationId xmlns:a16="http://schemas.microsoft.com/office/drawing/2014/main" id="{3CACD207-E176-465A-8B39-70B3E77FB7D6}"/>
            </a:ext>
          </a:extLst>
        </xdr:cNvPr>
        <xdr:cNvSpPr/>
      </xdr:nvSpPr>
      <xdr:spPr>
        <a:xfrm>
          <a:off x="8027459" y="42333"/>
          <a:ext cx="2648481" cy="402167"/>
        </a:xfrm>
        <a:prstGeom prst="roundRect">
          <a:avLst/>
        </a:prstGeom>
        <a:solidFill>
          <a:srgbClr val="FF0000"/>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t>Comprar Hoja de Cálculo</a:t>
          </a:r>
        </a:p>
        <a:p>
          <a:pPr algn="ctr"/>
          <a:endParaRPr lang="pt-BR" sz="1100"/>
        </a:p>
      </xdr:txBody>
    </xdr:sp>
    <xdr:clientData/>
  </xdr:twoCellAnchor>
</xdr:wsDr>
</file>

<file path=xl/drawings/drawing6.xml><?xml version="1.0" encoding="utf-8"?>
<xdr:wsDr xmlns:xdr="http://schemas.openxmlformats.org/drawingml/2006/spreadsheetDrawing" xmlns:a="http://schemas.openxmlformats.org/drawingml/2006/main">
  <xdr:twoCellAnchor editAs="absolute">
    <xdr:from>
      <xdr:col>0</xdr:col>
      <xdr:colOff>134407</xdr:colOff>
      <xdr:row>0</xdr:row>
      <xdr:rowOff>203200</xdr:rowOff>
    </xdr:from>
    <xdr:to>
      <xdr:col>0</xdr:col>
      <xdr:colOff>1699682</xdr:colOff>
      <xdr:row>1</xdr:row>
      <xdr:rowOff>190029</xdr:rowOff>
    </xdr:to>
    <xdr:pic>
      <xdr:nvPicPr>
        <xdr:cNvPr id="2" name="Imagem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407" y="203200"/>
          <a:ext cx="1565275" cy="502237"/>
        </a:xfrm>
        <a:prstGeom prst="rect">
          <a:avLst/>
        </a:prstGeom>
      </xdr:spPr>
    </xdr:pic>
    <xdr:clientData fLocksWithSheet="0"/>
  </xdr:twoCellAnchor>
  <xdr:twoCellAnchor editAs="absolute">
    <xdr:from>
      <xdr:col>0</xdr:col>
      <xdr:colOff>144991</xdr:colOff>
      <xdr:row>1</xdr:row>
      <xdr:rowOff>315387</xdr:rowOff>
    </xdr:from>
    <xdr:to>
      <xdr:col>0</xdr:col>
      <xdr:colOff>1710266</xdr:colOff>
      <xdr:row>1</xdr:row>
      <xdr:rowOff>315387</xdr:rowOff>
    </xdr:to>
    <xdr:cxnSp macro="">
      <xdr:nvCxnSpPr>
        <xdr:cNvPr id="3" name="Conector reto 2">
          <a:extLst>
            <a:ext uri="{FF2B5EF4-FFF2-40B4-BE49-F238E27FC236}">
              <a16:creationId xmlns:a16="http://schemas.microsoft.com/office/drawing/2014/main" id="{00000000-0008-0000-0500-000003000000}"/>
            </a:ext>
          </a:extLst>
        </xdr:cNvPr>
        <xdr:cNvCxnSpPr/>
      </xdr:nvCxnSpPr>
      <xdr:spPr>
        <a:xfrm>
          <a:off x="144991" y="830795"/>
          <a:ext cx="1565275" cy="0"/>
        </a:xfrm>
        <a:prstGeom prst="line">
          <a:avLst/>
        </a:prstGeom>
        <a:ln>
          <a:solidFill>
            <a:schemeClr val="bg2">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63500</xdr:colOff>
      <xdr:row>1</xdr:row>
      <xdr:rowOff>402170</xdr:rowOff>
    </xdr:from>
    <xdr:to>
      <xdr:col>0</xdr:col>
      <xdr:colOff>1756833</xdr:colOff>
      <xdr:row>2</xdr:row>
      <xdr:rowOff>256120</xdr:rowOff>
    </xdr:to>
    <xdr:sp macro="" textlink="">
      <xdr:nvSpPr>
        <xdr:cNvPr id="4" name="Rectangle 65">
          <a:extLst>
            <a:ext uri="{FF2B5EF4-FFF2-40B4-BE49-F238E27FC236}">
              <a16:creationId xmlns:a16="http://schemas.microsoft.com/office/drawing/2014/main" id="{00000000-0008-0000-0500-000004000000}"/>
            </a:ext>
          </a:extLst>
        </xdr:cNvPr>
        <xdr:cNvSpPr/>
      </xdr:nvSpPr>
      <xdr:spPr>
        <a:xfrm>
          <a:off x="63500" y="917578"/>
          <a:ext cx="1693333" cy="2794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1400" b="1"/>
            <a:t>Menu</a:t>
          </a:r>
        </a:p>
      </xdr:txBody>
    </xdr:sp>
    <xdr:clientData/>
  </xdr:twoCellAnchor>
  <xdr:twoCellAnchor editAs="absolute">
    <xdr:from>
      <xdr:col>0</xdr:col>
      <xdr:colOff>152400</xdr:colOff>
      <xdr:row>9</xdr:row>
      <xdr:rowOff>233892</xdr:rowOff>
    </xdr:from>
    <xdr:to>
      <xdr:col>0</xdr:col>
      <xdr:colOff>1717675</xdr:colOff>
      <xdr:row>9</xdr:row>
      <xdr:rowOff>233892</xdr:rowOff>
    </xdr:to>
    <xdr:cxnSp macro="">
      <xdr:nvCxnSpPr>
        <xdr:cNvPr id="5" name="Conector reto 4">
          <a:extLst>
            <a:ext uri="{FF2B5EF4-FFF2-40B4-BE49-F238E27FC236}">
              <a16:creationId xmlns:a16="http://schemas.microsoft.com/office/drawing/2014/main" id="{00000000-0008-0000-0500-000005000000}"/>
            </a:ext>
          </a:extLst>
        </xdr:cNvPr>
        <xdr:cNvCxnSpPr/>
      </xdr:nvCxnSpPr>
      <xdr:spPr>
        <a:xfrm>
          <a:off x="152400" y="3619500"/>
          <a:ext cx="1565275" cy="0"/>
        </a:xfrm>
        <a:prstGeom prst="line">
          <a:avLst/>
        </a:prstGeom>
        <a:ln>
          <a:solidFill>
            <a:schemeClr val="bg2">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12700</xdr:colOff>
      <xdr:row>4</xdr:row>
      <xdr:rowOff>371475</xdr:rowOff>
    </xdr:from>
    <xdr:to>
      <xdr:col>1</xdr:col>
      <xdr:colOff>12700</xdr:colOff>
      <xdr:row>5</xdr:row>
      <xdr:rowOff>244475</xdr:rowOff>
    </xdr:to>
    <xdr:sp macro="" textlink="">
      <xdr:nvSpPr>
        <xdr:cNvPr id="6" name="Retângulo 5">
          <a:hlinkClick xmlns:r="http://schemas.openxmlformats.org/officeDocument/2006/relationships" r:id="rId2"/>
          <a:extLst>
            <a:ext uri="{FF2B5EF4-FFF2-40B4-BE49-F238E27FC236}">
              <a16:creationId xmlns:a16="http://schemas.microsoft.com/office/drawing/2014/main" id="{00000000-0008-0000-0500-000006000000}"/>
            </a:ext>
          </a:extLst>
        </xdr:cNvPr>
        <xdr:cNvSpPr/>
      </xdr:nvSpPr>
      <xdr:spPr>
        <a:xfrm>
          <a:off x="12700" y="13335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Início</a:t>
          </a:r>
        </a:p>
      </xdr:txBody>
    </xdr:sp>
    <xdr:clientData/>
  </xdr:twoCellAnchor>
  <xdr:twoCellAnchor>
    <xdr:from>
      <xdr:col>0</xdr:col>
      <xdr:colOff>12700</xdr:colOff>
      <xdr:row>5</xdr:row>
      <xdr:rowOff>307975</xdr:rowOff>
    </xdr:from>
    <xdr:to>
      <xdr:col>1</xdr:col>
      <xdr:colOff>12700</xdr:colOff>
      <xdr:row>6</xdr:row>
      <xdr:rowOff>180975</xdr:rowOff>
    </xdr:to>
    <xdr:sp macro="" textlink="">
      <xdr:nvSpPr>
        <xdr:cNvPr id="7" name="Retângulo 6">
          <a:hlinkClick xmlns:r="http://schemas.openxmlformats.org/officeDocument/2006/relationships" r:id="rId3"/>
          <a:extLst>
            <a:ext uri="{FF2B5EF4-FFF2-40B4-BE49-F238E27FC236}">
              <a16:creationId xmlns:a16="http://schemas.microsoft.com/office/drawing/2014/main" id="{00000000-0008-0000-0500-000007000000}"/>
            </a:ext>
          </a:extLst>
        </xdr:cNvPr>
        <xdr:cNvSpPr/>
      </xdr:nvSpPr>
      <xdr:spPr>
        <a:xfrm>
          <a:off x="12700" y="16510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1. Empresa A</a:t>
          </a:r>
        </a:p>
      </xdr:txBody>
    </xdr:sp>
    <xdr:clientData/>
  </xdr:twoCellAnchor>
  <xdr:twoCellAnchor>
    <xdr:from>
      <xdr:col>0</xdr:col>
      <xdr:colOff>12700</xdr:colOff>
      <xdr:row>6</xdr:row>
      <xdr:rowOff>244475</xdr:rowOff>
    </xdr:from>
    <xdr:to>
      <xdr:col>1</xdr:col>
      <xdr:colOff>12700</xdr:colOff>
      <xdr:row>7</xdr:row>
      <xdr:rowOff>117475</xdr:rowOff>
    </xdr:to>
    <xdr:sp macro="" textlink="">
      <xdr:nvSpPr>
        <xdr:cNvPr id="8" name="Retângulo 7">
          <a:hlinkClick xmlns:r="http://schemas.openxmlformats.org/officeDocument/2006/relationships" r:id="rId4"/>
          <a:extLst>
            <a:ext uri="{FF2B5EF4-FFF2-40B4-BE49-F238E27FC236}">
              <a16:creationId xmlns:a16="http://schemas.microsoft.com/office/drawing/2014/main" id="{00000000-0008-0000-0500-000008000000}"/>
            </a:ext>
          </a:extLst>
        </xdr:cNvPr>
        <xdr:cNvSpPr/>
      </xdr:nvSpPr>
      <xdr:spPr>
        <a:xfrm>
          <a:off x="12700" y="19685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2. Empresa B</a:t>
          </a:r>
        </a:p>
      </xdr:txBody>
    </xdr:sp>
    <xdr:clientData/>
  </xdr:twoCellAnchor>
  <xdr:twoCellAnchor>
    <xdr:from>
      <xdr:col>0</xdr:col>
      <xdr:colOff>12700</xdr:colOff>
      <xdr:row>7</xdr:row>
      <xdr:rowOff>180975</xdr:rowOff>
    </xdr:from>
    <xdr:to>
      <xdr:col>1</xdr:col>
      <xdr:colOff>12700</xdr:colOff>
      <xdr:row>8</xdr:row>
      <xdr:rowOff>53975</xdr:rowOff>
    </xdr:to>
    <xdr:sp macro="" textlink="">
      <xdr:nvSpPr>
        <xdr:cNvPr id="9" name="Retângulo 8">
          <a:hlinkClick xmlns:r="http://schemas.openxmlformats.org/officeDocument/2006/relationships" r:id="rId5"/>
          <a:extLst>
            <a:ext uri="{FF2B5EF4-FFF2-40B4-BE49-F238E27FC236}">
              <a16:creationId xmlns:a16="http://schemas.microsoft.com/office/drawing/2014/main" id="{00000000-0008-0000-0500-000009000000}"/>
            </a:ext>
          </a:extLst>
        </xdr:cNvPr>
        <xdr:cNvSpPr/>
      </xdr:nvSpPr>
      <xdr:spPr>
        <a:xfrm>
          <a:off x="12700" y="22860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3. Gráficos</a:t>
          </a:r>
        </a:p>
      </xdr:txBody>
    </xdr:sp>
    <xdr:clientData/>
  </xdr:twoCellAnchor>
  <xdr:twoCellAnchor>
    <xdr:from>
      <xdr:col>0</xdr:col>
      <xdr:colOff>12700</xdr:colOff>
      <xdr:row>8</xdr:row>
      <xdr:rowOff>117475</xdr:rowOff>
    </xdr:from>
    <xdr:to>
      <xdr:col>1</xdr:col>
      <xdr:colOff>12700</xdr:colOff>
      <xdr:row>8</xdr:row>
      <xdr:rowOff>371475</xdr:rowOff>
    </xdr:to>
    <xdr:sp macro="" textlink="">
      <xdr:nvSpPr>
        <xdr:cNvPr id="10" name="Retângulo 9">
          <a:hlinkClick xmlns:r="http://schemas.openxmlformats.org/officeDocument/2006/relationships" r:id="rId6"/>
          <a:extLst>
            <a:ext uri="{FF2B5EF4-FFF2-40B4-BE49-F238E27FC236}">
              <a16:creationId xmlns:a16="http://schemas.microsoft.com/office/drawing/2014/main" id="{00000000-0008-0000-0500-00000A000000}"/>
            </a:ext>
          </a:extLst>
        </xdr:cNvPr>
        <xdr:cNvSpPr/>
      </xdr:nvSpPr>
      <xdr:spPr>
        <a:xfrm>
          <a:off x="12700" y="26035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4. Alertas y Consejos</a:t>
          </a:r>
        </a:p>
      </xdr:txBody>
    </xdr:sp>
    <xdr:clientData/>
  </xdr:twoCellAnchor>
  <xdr:twoCellAnchor>
    <xdr:from>
      <xdr:col>0</xdr:col>
      <xdr:colOff>12700</xdr:colOff>
      <xdr:row>9</xdr:row>
      <xdr:rowOff>53975</xdr:rowOff>
    </xdr:from>
    <xdr:to>
      <xdr:col>1</xdr:col>
      <xdr:colOff>12700</xdr:colOff>
      <xdr:row>9</xdr:row>
      <xdr:rowOff>307975</xdr:rowOff>
    </xdr:to>
    <xdr:sp macro="" textlink="">
      <xdr:nvSpPr>
        <xdr:cNvPr id="11" name="Retângulo 10">
          <a:hlinkClick xmlns:r="http://schemas.openxmlformats.org/officeDocument/2006/relationships" r:id="rId7"/>
          <a:extLst>
            <a:ext uri="{FF2B5EF4-FFF2-40B4-BE49-F238E27FC236}">
              <a16:creationId xmlns:a16="http://schemas.microsoft.com/office/drawing/2014/main" id="{00000000-0008-0000-0500-00000B000000}"/>
            </a:ext>
          </a:extLst>
        </xdr:cNvPr>
        <xdr:cNvSpPr/>
      </xdr:nvSpPr>
      <xdr:spPr>
        <a:xfrm>
          <a:off x="12700" y="2921000"/>
          <a:ext cx="1847850" cy="254000"/>
        </a:xfrm>
        <a:prstGeom prst="rect">
          <a:avLst/>
        </a:prstGeom>
        <a:solidFill>
          <a:schemeClr val="bg1">
            <a:lumMod val="100000"/>
          </a:schemeClr>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rgbClr val="000000"/>
              </a:solidFill>
            </a:rPr>
            <a:t>5. Informe de Impresión</a:t>
          </a:r>
        </a:p>
      </xdr:txBody>
    </xdr:sp>
    <xdr:clientData/>
  </xdr:twoCellAnchor>
  <xdr:twoCellAnchor>
    <xdr:from>
      <xdr:col>0</xdr:col>
      <xdr:colOff>12700</xdr:colOff>
      <xdr:row>9</xdr:row>
      <xdr:rowOff>371475</xdr:rowOff>
    </xdr:from>
    <xdr:to>
      <xdr:col>1</xdr:col>
      <xdr:colOff>12700</xdr:colOff>
      <xdr:row>10</xdr:row>
      <xdr:rowOff>244475</xdr:rowOff>
    </xdr:to>
    <xdr:sp macro="" textlink="">
      <xdr:nvSpPr>
        <xdr:cNvPr id="12" name="Retângulo 11">
          <a:hlinkClick xmlns:r="http://schemas.openxmlformats.org/officeDocument/2006/relationships" r:id="rId8"/>
          <a:extLst>
            <a:ext uri="{FF2B5EF4-FFF2-40B4-BE49-F238E27FC236}">
              <a16:creationId xmlns:a16="http://schemas.microsoft.com/office/drawing/2014/main" id="{00000000-0008-0000-0500-00000C000000}"/>
            </a:ext>
          </a:extLst>
        </xdr:cNvPr>
        <xdr:cNvSpPr/>
      </xdr:nvSpPr>
      <xdr:spPr>
        <a:xfrm>
          <a:off x="12700" y="32385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Dudas Frecuentes</a:t>
          </a:r>
        </a:p>
      </xdr:txBody>
    </xdr:sp>
    <xdr:clientData/>
  </xdr:twoCellAnchor>
  <xdr:twoCellAnchor>
    <xdr:from>
      <xdr:col>0</xdr:col>
      <xdr:colOff>12700</xdr:colOff>
      <xdr:row>11</xdr:row>
      <xdr:rowOff>117475</xdr:rowOff>
    </xdr:from>
    <xdr:to>
      <xdr:col>1</xdr:col>
      <xdr:colOff>12700</xdr:colOff>
      <xdr:row>11</xdr:row>
      <xdr:rowOff>371475</xdr:rowOff>
    </xdr:to>
    <xdr:sp macro="" textlink="">
      <xdr:nvSpPr>
        <xdr:cNvPr id="13" name="Retângulo 12">
          <a:hlinkClick xmlns:r="http://schemas.openxmlformats.org/officeDocument/2006/relationships" r:id="rId9"/>
          <a:extLst>
            <a:ext uri="{FF2B5EF4-FFF2-40B4-BE49-F238E27FC236}">
              <a16:creationId xmlns:a16="http://schemas.microsoft.com/office/drawing/2014/main" id="{00000000-0008-0000-0500-00000D000000}"/>
            </a:ext>
          </a:extLst>
        </xdr:cNvPr>
        <xdr:cNvSpPr/>
      </xdr:nvSpPr>
      <xdr:spPr>
        <a:xfrm>
          <a:off x="12700" y="37465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Sugerencias</a:t>
          </a:r>
        </a:p>
      </xdr:txBody>
    </xdr:sp>
    <xdr:clientData/>
  </xdr:twoCellAnchor>
  <xdr:twoCellAnchor>
    <xdr:from>
      <xdr:col>0</xdr:col>
      <xdr:colOff>12700</xdr:colOff>
      <xdr:row>12</xdr:row>
      <xdr:rowOff>53975</xdr:rowOff>
    </xdr:from>
    <xdr:to>
      <xdr:col>1</xdr:col>
      <xdr:colOff>12700</xdr:colOff>
      <xdr:row>12</xdr:row>
      <xdr:rowOff>307975</xdr:rowOff>
    </xdr:to>
    <xdr:sp macro="" textlink="">
      <xdr:nvSpPr>
        <xdr:cNvPr id="14" name="Retângulo 13">
          <a:hlinkClick xmlns:r="http://schemas.openxmlformats.org/officeDocument/2006/relationships" r:id="rId10"/>
          <a:extLst>
            <a:ext uri="{FF2B5EF4-FFF2-40B4-BE49-F238E27FC236}">
              <a16:creationId xmlns:a16="http://schemas.microsoft.com/office/drawing/2014/main" id="{00000000-0008-0000-0500-00000E000000}"/>
            </a:ext>
          </a:extLst>
        </xdr:cNvPr>
        <xdr:cNvSpPr/>
      </xdr:nvSpPr>
      <xdr:spPr>
        <a:xfrm>
          <a:off x="12700" y="40640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Sobre la LUZ</a:t>
          </a:r>
        </a:p>
      </xdr:txBody>
    </xdr:sp>
    <xdr:clientData/>
  </xdr:twoCellAnchor>
  <xdr:twoCellAnchor>
    <xdr:from>
      <xdr:col>3</xdr:col>
      <xdr:colOff>185737</xdr:colOff>
      <xdr:row>62</xdr:row>
      <xdr:rowOff>95250</xdr:rowOff>
    </xdr:from>
    <xdr:to>
      <xdr:col>6</xdr:col>
      <xdr:colOff>109007</xdr:colOff>
      <xdr:row>72</xdr:row>
      <xdr:rowOff>133345</xdr:rowOff>
    </xdr:to>
    <xdr:graphicFrame macro="">
      <xdr:nvGraphicFramePr>
        <xdr:cNvPr id="16" name="Gráfico 15">
          <a:extLst>
            <a:ext uri="{FF2B5EF4-FFF2-40B4-BE49-F238E27FC236}">
              <a16:creationId xmlns:a16="http://schemas.microsoft.com/office/drawing/2014/main" id="{00000000-0008-0000-05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7</xdr:col>
      <xdr:colOff>43919</xdr:colOff>
      <xdr:row>62</xdr:row>
      <xdr:rowOff>95250</xdr:rowOff>
    </xdr:from>
    <xdr:to>
      <xdr:col>13</xdr:col>
      <xdr:colOff>2018770</xdr:colOff>
      <xdr:row>72</xdr:row>
      <xdr:rowOff>114300</xdr:rowOff>
    </xdr:to>
    <xdr:graphicFrame macro="">
      <xdr:nvGraphicFramePr>
        <xdr:cNvPr id="17" name="Gráfico 16">
          <a:extLst>
            <a:ext uri="{FF2B5EF4-FFF2-40B4-BE49-F238E27FC236}">
              <a16:creationId xmlns:a16="http://schemas.microsoft.com/office/drawing/2014/main" id="{00000000-0008-0000-05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6</xdr:col>
      <xdr:colOff>863068</xdr:colOff>
      <xdr:row>78</xdr:row>
      <xdr:rowOff>152400</xdr:rowOff>
    </xdr:from>
    <xdr:to>
      <xdr:col>13</xdr:col>
      <xdr:colOff>1847319</xdr:colOff>
      <xdr:row>87</xdr:row>
      <xdr:rowOff>140493</xdr:rowOff>
    </xdr:to>
    <xdr:graphicFrame macro="">
      <xdr:nvGraphicFramePr>
        <xdr:cNvPr id="18" name="Gráfico 17">
          <a:extLst>
            <a:ext uri="{FF2B5EF4-FFF2-40B4-BE49-F238E27FC236}">
              <a16:creationId xmlns:a16="http://schemas.microsoft.com/office/drawing/2014/main" id="{00000000-0008-0000-05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xdr:col>
      <xdr:colOff>414336</xdr:colOff>
      <xdr:row>78</xdr:row>
      <xdr:rowOff>171450</xdr:rowOff>
    </xdr:from>
    <xdr:to>
      <xdr:col>5</xdr:col>
      <xdr:colOff>528106</xdr:colOff>
      <xdr:row>87</xdr:row>
      <xdr:rowOff>171450</xdr:rowOff>
    </xdr:to>
    <xdr:graphicFrame macro="">
      <xdr:nvGraphicFramePr>
        <xdr:cNvPr id="19" name="Gráfico 18">
          <a:extLst>
            <a:ext uri="{FF2B5EF4-FFF2-40B4-BE49-F238E27FC236}">
              <a16:creationId xmlns:a16="http://schemas.microsoft.com/office/drawing/2014/main" id="{00000000-0008-0000-05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2</xdr:col>
      <xdr:colOff>7936</xdr:colOff>
      <xdr:row>98</xdr:row>
      <xdr:rowOff>313797</xdr:rowOff>
    </xdr:from>
    <xdr:to>
      <xdr:col>5</xdr:col>
      <xdr:colOff>109565</xdr:colOff>
      <xdr:row>105</xdr:row>
      <xdr:rowOff>210730</xdr:rowOff>
    </xdr:to>
    <xdr:graphicFrame macro="">
      <xdr:nvGraphicFramePr>
        <xdr:cNvPr id="20" name="Gráfico 19">
          <a:extLst>
            <a:ext uri="{FF2B5EF4-FFF2-40B4-BE49-F238E27FC236}">
              <a16:creationId xmlns:a16="http://schemas.microsoft.com/office/drawing/2014/main" id="{00000000-0008-0000-05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7</xdr:col>
      <xdr:colOff>43919</xdr:colOff>
      <xdr:row>98</xdr:row>
      <xdr:rowOff>282840</xdr:rowOff>
    </xdr:from>
    <xdr:to>
      <xdr:col>13</xdr:col>
      <xdr:colOff>696914</xdr:colOff>
      <xdr:row>105</xdr:row>
      <xdr:rowOff>217740</xdr:rowOff>
    </xdr:to>
    <xdr:graphicFrame macro="">
      <xdr:nvGraphicFramePr>
        <xdr:cNvPr id="21" name="Gráfico 20">
          <a:extLst>
            <a:ext uri="{FF2B5EF4-FFF2-40B4-BE49-F238E27FC236}">
              <a16:creationId xmlns:a16="http://schemas.microsoft.com/office/drawing/2014/main" id="{00000000-0008-0000-05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xdr:col>
      <xdr:colOff>95250</xdr:colOff>
      <xdr:row>109</xdr:row>
      <xdr:rowOff>80963</xdr:rowOff>
    </xdr:from>
    <xdr:to>
      <xdr:col>5</xdr:col>
      <xdr:colOff>204788</xdr:colOff>
      <xdr:row>120</xdr:row>
      <xdr:rowOff>8202</xdr:rowOff>
    </xdr:to>
    <xdr:graphicFrame macro="">
      <xdr:nvGraphicFramePr>
        <xdr:cNvPr id="22" name="Gráfico 21">
          <a:extLst>
            <a:ext uri="{FF2B5EF4-FFF2-40B4-BE49-F238E27FC236}">
              <a16:creationId xmlns:a16="http://schemas.microsoft.com/office/drawing/2014/main" id="{00000000-0008-0000-05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6</xdr:col>
      <xdr:colOff>867832</xdr:colOff>
      <xdr:row>109</xdr:row>
      <xdr:rowOff>61913</xdr:rowOff>
    </xdr:from>
    <xdr:to>
      <xdr:col>13</xdr:col>
      <xdr:colOff>377272</xdr:colOff>
      <xdr:row>120</xdr:row>
      <xdr:rowOff>8554</xdr:rowOff>
    </xdr:to>
    <xdr:graphicFrame macro="">
      <xdr:nvGraphicFramePr>
        <xdr:cNvPr id="23" name="Gráfico 22">
          <a:extLst>
            <a:ext uri="{FF2B5EF4-FFF2-40B4-BE49-F238E27FC236}">
              <a16:creationId xmlns:a16="http://schemas.microsoft.com/office/drawing/2014/main" id="{00000000-0008-0000-05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2</xdr:col>
      <xdr:colOff>151867</xdr:colOff>
      <xdr:row>123</xdr:row>
      <xdr:rowOff>174883</xdr:rowOff>
    </xdr:from>
    <xdr:to>
      <xdr:col>5</xdr:col>
      <xdr:colOff>266171</xdr:colOff>
      <xdr:row>138</xdr:row>
      <xdr:rowOff>140226</xdr:rowOff>
    </xdr:to>
    <xdr:graphicFrame macro="">
      <xdr:nvGraphicFramePr>
        <xdr:cNvPr id="24" name="Gráfico 23">
          <a:extLst>
            <a:ext uri="{FF2B5EF4-FFF2-40B4-BE49-F238E27FC236}">
              <a16:creationId xmlns:a16="http://schemas.microsoft.com/office/drawing/2014/main" id="{00000000-0008-0000-05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10</xdr:col>
      <xdr:colOff>314852</xdr:colOff>
      <xdr:row>0</xdr:row>
      <xdr:rowOff>68791</xdr:rowOff>
    </xdr:from>
    <xdr:to>
      <xdr:col>13</xdr:col>
      <xdr:colOff>232833</xdr:colOff>
      <xdr:row>0</xdr:row>
      <xdr:rowOff>470958</xdr:rowOff>
    </xdr:to>
    <xdr:sp macro="" textlink="">
      <xdr:nvSpPr>
        <xdr:cNvPr id="25" name="Retângulo: Cantos Arredondados 23">
          <a:hlinkClick xmlns:r="http://schemas.openxmlformats.org/officeDocument/2006/relationships" r:id="rId20"/>
          <a:extLst>
            <a:ext uri="{FF2B5EF4-FFF2-40B4-BE49-F238E27FC236}">
              <a16:creationId xmlns:a16="http://schemas.microsoft.com/office/drawing/2014/main" id="{6C09500F-B292-41D7-9C3B-B68E93861BFE}"/>
            </a:ext>
          </a:extLst>
        </xdr:cNvPr>
        <xdr:cNvSpPr/>
      </xdr:nvSpPr>
      <xdr:spPr>
        <a:xfrm>
          <a:off x="7591952" y="68791"/>
          <a:ext cx="1803931" cy="402167"/>
        </a:xfrm>
        <a:prstGeom prst="roundRect">
          <a:avLst/>
        </a:prstGeom>
        <a:solidFill>
          <a:srgbClr val="FF0000"/>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t>Comprar Hoja de Cálculo</a:t>
          </a:r>
        </a:p>
        <a:p>
          <a:pPr algn="ctr"/>
          <a:endParaRPr lang="pt-BR" sz="1100"/>
        </a:p>
      </xdr:txBody>
    </xdr:sp>
    <xdr:clientData/>
  </xdr:twoCellAnchor>
  <xdr:twoCellAnchor>
    <xdr:from>
      <xdr:col>4</xdr:col>
      <xdr:colOff>3153833</xdr:colOff>
      <xdr:row>0</xdr:row>
      <xdr:rowOff>42333</xdr:rowOff>
    </xdr:from>
    <xdr:to>
      <xdr:col>5</xdr:col>
      <xdr:colOff>272522</xdr:colOff>
      <xdr:row>0</xdr:row>
      <xdr:rowOff>444500</xdr:rowOff>
    </xdr:to>
    <xdr:sp macro="" textlink="">
      <xdr:nvSpPr>
        <xdr:cNvPr id="26" name="Retângulo: Cantos Arredondados 23">
          <a:hlinkClick xmlns:r="http://schemas.openxmlformats.org/officeDocument/2006/relationships" r:id="rId21"/>
          <a:extLst>
            <a:ext uri="{FF2B5EF4-FFF2-40B4-BE49-F238E27FC236}">
              <a16:creationId xmlns:a16="http://schemas.microsoft.com/office/drawing/2014/main" id="{1C79D887-E89B-4B9C-AB33-4E3658231200}"/>
            </a:ext>
          </a:extLst>
        </xdr:cNvPr>
        <xdr:cNvSpPr/>
      </xdr:nvSpPr>
      <xdr:spPr>
        <a:xfrm>
          <a:off x="7778750" y="42333"/>
          <a:ext cx="2648481" cy="402167"/>
        </a:xfrm>
        <a:prstGeom prst="roundRect">
          <a:avLst/>
        </a:prstGeom>
        <a:solidFill>
          <a:srgbClr val="FF0000"/>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t>Comprar Hoja de Cálculo</a:t>
          </a:r>
        </a:p>
        <a:p>
          <a:pPr algn="ctr"/>
          <a:endParaRPr lang="pt-BR" sz="1100"/>
        </a:p>
      </xdr:txBody>
    </xdr:sp>
    <xdr:clientData/>
  </xdr:twoCellAnchor>
</xdr:wsDr>
</file>

<file path=xl/drawings/drawing7.xml><?xml version="1.0" encoding="utf-8"?>
<xdr:wsDr xmlns:xdr="http://schemas.openxmlformats.org/drawingml/2006/spreadsheetDrawing" xmlns:a="http://schemas.openxmlformats.org/drawingml/2006/main">
  <xdr:twoCellAnchor editAs="absolute">
    <xdr:from>
      <xdr:col>0</xdr:col>
      <xdr:colOff>134407</xdr:colOff>
      <xdr:row>0</xdr:row>
      <xdr:rowOff>203200</xdr:rowOff>
    </xdr:from>
    <xdr:to>
      <xdr:col>0</xdr:col>
      <xdr:colOff>1699682</xdr:colOff>
      <xdr:row>1</xdr:row>
      <xdr:rowOff>190029</xdr:rowOff>
    </xdr:to>
    <xdr:pic>
      <xdr:nvPicPr>
        <xdr:cNvPr id="2" name="Imagem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407" y="203200"/>
          <a:ext cx="1565275" cy="502237"/>
        </a:xfrm>
        <a:prstGeom prst="rect">
          <a:avLst/>
        </a:prstGeom>
      </xdr:spPr>
    </xdr:pic>
    <xdr:clientData fLocksWithSheet="0"/>
  </xdr:twoCellAnchor>
  <xdr:twoCellAnchor editAs="absolute">
    <xdr:from>
      <xdr:col>0</xdr:col>
      <xdr:colOff>144991</xdr:colOff>
      <xdr:row>1</xdr:row>
      <xdr:rowOff>315387</xdr:rowOff>
    </xdr:from>
    <xdr:to>
      <xdr:col>0</xdr:col>
      <xdr:colOff>1710266</xdr:colOff>
      <xdr:row>1</xdr:row>
      <xdr:rowOff>315387</xdr:rowOff>
    </xdr:to>
    <xdr:cxnSp macro="">
      <xdr:nvCxnSpPr>
        <xdr:cNvPr id="3" name="Conector reto 2">
          <a:extLst>
            <a:ext uri="{FF2B5EF4-FFF2-40B4-BE49-F238E27FC236}">
              <a16:creationId xmlns:a16="http://schemas.microsoft.com/office/drawing/2014/main" id="{00000000-0008-0000-0600-000003000000}"/>
            </a:ext>
          </a:extLst>
        </xdr:cNvPr>
        <xdr:cNvCxnSpPr/>
      </xdr:nvCxnSpPr>
      <xdr:spPr>
        <a:xfrm>
          <a:off x="144991" y="830795"/>
          <a:ext cx="1565275" cy="0"/>
        </a:xfrm>
        <a:prstGeom prst="line">
          <a:avLst/>
        </a:prstGeom>
        <a:ln>
          <a:solidFill>
            <a:schemeClr val="bg2">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63500</xdr:colOff>
      <xdr:row>1</xdr:row>
      <xdr:rowOff>402170</xdr:rowOff>
    </xdr:from>
    <xdr:to>
      <xdr:col>0</xdr:col>
      <xdr:colOff>1756833</xdr:colOff>
      <xdr:row>2</xdr:row>
      <xdr:rowOff>256120</xdr:rowOff>
    </xdr:to>
    <xdr:sp macro="" textlink="">
      <xdr:nvSpPr>
        <xdr:cNvPr id="4" name="Rectangle 65">
          <a:extLst>
            <a:ext uri="{FF2B5EF4-FFF2-40B4-BE49-F238E27FC236}">
              <a16:creationId xmlns:a16="http://schemas.microsoft.com/office/drawing/2014/main" id="{00000000-0008-0000-0600-000004000000}"/>
            </a:ext>
          </a:extLst>
        </xdr:cNvPr>
        <xdr:cNvSpPr/>
      </xdr:nvSpPr>
      <xdr:spPr>
        <a:xfrm>
          <a:off x="63500" y="917578"/>
          <a:ext cx="1693333" cy="2794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1400" b="1"/>
            <a:t>Menu</a:t>
          </a:r>
        </a:p>
      </xdr:txBody>
    </xdr:sp>
    <xdr:clientData/>
  </xdr:twoCellAnchor>
  <xdr:twoCellAnchor editAs="absolute">
    <xdr:from>
      <xdr:col>0</xdr:col>
      <xdr:colOff>152400</xdr:colOff>
      <xdr:row>9</xdr:row>
      <xdr:rowOff>233892</xdr:rowOff>
    </xdr:from>
    <xdr:to>
      <xdr:col>0</xdr:col>
      <xdr:colOff>1717675</xdr:colOff>
      <xdr:row>9</xdr:row>
      <xdr:rowOff>233892</xdr:rowOff>
    </xdr:to>
    <xdr:cxnSp macro="">
      <xdr:nvCxnSpPr>
        <xdr:cNvPr id="5" name="Conector reto 4">
          <a:extLst>
            <a:ext uri="{FF2B5EF4-FFF2-40B4-BE49-F238E27FC236}">
              <a16:creationId xmlns:a16="http://schemas.microsoft.com/office/drawing/2014/main" id="{00000000-0008-0000-0600-000005000000}"/>
            </a:ext>
          </a:extLst>
        </xdr:cNvPr>
        <xdr:cNvCxnSpPr/>
      </xdr:nvCxnSpPr>
      <xdr:spPr>
        <a:xfrm>
          <a:off x="152400" y="3619500"/>
          <a:ext cx="1565275" cy="0"/>
        </a:xfrm>
        <a:prstGeom prst="line">
          <a:avLst/>
        </a:prstGeom>
        <a:ln>
          <a:solidFill>
            <a:schemeClr val="bg2">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12700</xdr:colOff>
      <xdr:row>3</xdr:row>
      <xdr:rowOff>371475</xdr:rowOff>
    </xdr:from>
    <xdr:to>
      <xdr:col>1</xdr:col>
      <xdr:colOff>12700</xdr:colOff>
      <xdr:row>4</xdr:row>
      <xdr:rowOff>244475</xdr:rowOff>
    </xdr:to>
    <xdr:sp macro="" textlink="">
      <xdr:nvSpPr>
        <xdr:cNvPr id="6" name="Retângulo 5">
          <a:hlinkClick xmlns:r="http://schemas.openxmlformats.org/officeDocument/2006/relationships" r:id="rId2"/>
          <a:extLst>
            <a:ext uri="{FF2B5EF4-FFF2-40B4-BE49-F238E27FC236}">
              <a16:creationId xmlns:a16="http://schemas.microsoft.com/office/drawing/2014/main" id="{00000000-0008-0000-0600-000006000000}"/>
            </a:ext>
          </a:extLst>
        </xdr:cNvPr>
        <xdr:cNvSpPr/>
      </xdr:nvSpPr>
      <xdr:spPr>
        <a:xfrm>
          <a:off x="12700" y="13335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Início</a:t>
          </a:r>
        </a:p>
      </xdr:txBody>
    </xdr:sp>
    <xdr:clientData/>
  </xdr:twoCellAnchor>
  <xdr:twoCellAnchor>
    <xdr:from>
      <xdr:col>0</xdr:col>
      <xdr:colOff>12700</xdr:colOff>
      <xdr:row>4</xdr:row>
      <xdr:rowOff>307975</xdr:rowOff>
    </xdr:from>
    <xdr:to>
      <xdr:col>1</xdr:col>
      <xdr:colOff>12700</xdr:colOff>
      <xdr:row>5</xdr:row>
      <xdr:rowOff>180975</xdr:rowOff>
    </xdr:to>
    <xdr:sp macro="" textlink="">
      <xdr:nvSpPr>
        <xdr:cNvPr id="7" name="Retângulo 6">
          <a:hlinkClick xmlns:r="http://schemas.openxmlformats.org/officeDocument/2006/relationships" r:id="rId3"/>
          <a:extLst>
            <a:ext uri="{FF2B5EF4-FFF2-40B4-BE49-F238E27FC236}">
              <a16:creationId xmlns:a16="http://schemas.microsoft.com/office/drawing/2014/main" id="{00000000-0008-0000-0600-000007000000}"/>
            </a:ext>
          </a:extLst>
        </xdr:cNvPr>
        <xdr:cNvSpPr/>
      </xdr:nvSpPr>
      <xdr:spPr>
        <a:xfrm>
          <a:off x="12700" y="16510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1. Empresa A</a:t>
          </a:r>
        </a:p>
      </xdr:txBody>
    </xdr:sp>
    <xdr:clientData/>
  </xdr:twoCellAnchor>
  <xdr:twoCellAnchor>
    <xdr:from>
      <xdr:col>0</xdr:col>
      <xdr:colOff>12700</xdr:colOff>
      <xdr:row>5</xdr:row>
      <xdr:rowOff>244475</xdr:rowOff>
    </xdr:from>
    <xdr:to>
      <xdr:col>1</xdr:col>
      <xdr:colOff>12700</xdr:colOff>
      <xdr:row>6</xdr:row>
      <xdr:rowOff>117475</xdr:rowOff>
    </xdr:to>
    <xdr:sp macro="" textlink="">
      <xdr:nvSpPr>
        <xdr:cNvPr id="8" name="Retângulo 7">
          <a:hlinkClick xmlns:r="http://schemas.openxmlformats.org/officeDocument/2006/relationships" r:id="rId4"/>
          <a:extLst>
            <a:ext uri="{FF2B5EF4-FFF2-40B4-BE49-F238E27FC236}">
              <a16:creationId xmlns:a16="http://schemas.microsoft.com/office/drawing/2014/main" id="{00000000-0008-0000-0600-000008000000}"/>
            </a:ext>
          </a:extLst>
        </xdr:cNvPr>
        <xdr:cNvSpPr/>
      </xdr:nvSpPr>
      <xdr:spPr>
        <a:xfrm>
          <a:off x="12700" y="19685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2. Empresa B</a:t>
          </a:r>
        </a:p>
      </xdr:txBody>
    </xdr:sp>
    <xdr:clientData/>
  </xdr:twoCellAnchor>
  <xdr:twoCellAnchor>
    <xdr:from>
      <xdr:col>0</xdr:col>
      <xdr:colOff>12700</xdr:colOff>
      <xdr:row>6</xdr:row>
      <xdr:rowOff>180975</xdr:rowOff>
    </xdr:from>
    <xdr:to>
      <xdr:col>1</xdr:col>
      <xdr:colOff>12700</xdr:colOff>
      <xdr:row>7</xdr:row>
      <xdr:rowOff>53975</xdr:rowOff>
    </xdr:to>
    <xdr:sp macro="" textlink="">
      <xdr:nvSpPr>
        <xdr:cNvPr id="9" name="Retângulo 8">
          <a:hlinkClick xmlns:r="http://schemas.openxmlformats.org/officeDocument/2006/relationships" r:id="rId5"/>
          <a:extLst>
            <a:ext uri="{FF2B5EF4-FFF2-40B4-BE49-F238E27FC236}">
              <a16:creationId xmlns:a16="http://schemas.microsoft.com/office/drawing/2014/main" id="{00000000-0008-0000-0600-000009000000}"/>
            </a:ext>
          </a:extLst>
        </xdr:cNvPr>
        <xdr:cNvSpPr/>
      </xdr:nvSpPr>
      <xdr:spPr>
        <a:xfrm>
          <a:off x="12700" y="22860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3. Gráficos</a:t>
          </a:r>
        </a:p>
      </xdr:txBody>
    </xdr:sp>
    <xdr:clientData/>
  </xdr:twoCellAnchor>
  <xdr:twoCellAnchor>
    <xdr:from>
      <xdr:col>0</xdr:col>
      <xdr:colOff>12700</xdr:colOff>
      <xdr:row>7</xdr:row>
      <xdr:rowOff>117475</xdr:rowOff>
    </xdr:from>
    <xdr:to>
      <xdr:col>1</xdr:col>
      <xdr:colOff>12700</xdr:colOff>
      <xdr:row>7</xdr:row>
      <xdr:rowOff>371475</xdr:rowOff>
    </xdr:to>
    <xdr:sp macro="" textlink="">
      <xdr:nvSpPr>
        <xdr:cNvPr id="10" name="Retângulo 9">
          <a:hlinkClick xmlns:r="http://schemas.openxmlformats.org/officeDocument/2006/relationships" r:id="rId6"/>
          <a:extLst>
            <a:ext uri="{FF2B5EF4-FFF2-40B4-BE49-F238E27FC236}">
              <a16:creationId xmlns:a16="http://schemas.microsoft.com/office/drawing/2014/main" id="{00000000-0008-0000-0600-00000A000000}"/>
            </a:ext>
          </a:extLst>
        </xdr:cNvPr>
        <xdr:cNvSpPr/>
      </xdr:nvSpPr>
      <xdr:spPr>
        <a:xfrm>
          <a:off x="12700" y="26035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4. Alertas y Consejos</a:t>
          </a:r>
        </a:p>
      </xdr:txBody>
    </xdr:sp>
    <xdr:clientData/>
  </xdr:twoCellAnchor>
  <xdr:twoCellAnchor>
    <xdr:from>
      <xdr:col>0</xdr:col>
      <xdr:colOff>12700</xdr:colOff>
      <xdr:row>8</xdr:row>
      <xdr:rowOff>53975</xdr:rowOff>
    </xdr:from>
    <xdr:to>
      <xdr:col>1</xdr:col>
      <xdr:colOff>12700</xdr:colOff>
      <xdr:row>8</xdr:row>
      <xdr:rowOff>307975</xdr:rowOff>
    </xdr:to>
    <xdr:sp macro="" textlink="">
      <xdr:nvSpPr>
        <xdr:cNvPr id="11" name="Retângulo 10">
          <a:hlinkClick xmlns:r="http://schemas.openxmlformats.org/officeDocument/2006/relationships" r:id="rId7"/>
          <a:extLst>
            <a:ext uri="{FF2B5EF4-FFF2-40B4-BE49-F238E27FC236}">
              <a16:creationId xmlns:a16="http://schemas.microsoft.com/office/drawing/2014/main" id="{00000000-0008-0000-0600-00000B000000}"/>
            </a:ext>
          </a:extLst>
        </xdr:cNvPr>
        <xdr:cNvSpPr/>
      </xdr:nvSpPr>
      <xdr:spPr>
        <a:xfrm>
          <a:off x="12700" y="29210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5. Informe de Impresión</a:t>
          </a:r>
        </a:p>
      </xdr:txBody>
    </xdr:sp>
    <xdr:clientData/>
  </xdr:twoCellAnchor>
  <xdr:twoCellAnchor>
    <xdr:from>
      <xdr:col>0</xdr:col>
      <xdr:colOff>12700</xdr:colOff>
      <xdr:row>8</xdr:row>
      <xdr:rowOff>371475</xdr:rowOff>
    </xdr:from>
    <xdr:to>
      <xdr:col>1</xdr:col>
      <xdr:colOff>12700</xdr:colOff>
      <xdr:row>9</xdr:row>
      <xdr:rowOff>244475</xdr:rowOff>
    </xdr:to>
    <xdr:sp macro="" textlink="">
      <xdr:nvSpPr>
        <xdr:cNvPr id="12" name="Retângulo 11">
          <a:hlinkClick xmlns:r="http://schemas.openxmlformats.org/officeDocument/2006/relationships" r:id="rId8"/>
          <a:extLst>
            <a:ext uri="{FF2B5EF4-FFF2-40B4-BE49-F238E27FC236}">
              <a16:creationId xmlns:a16="http://schemas.microsoft.com/office/drawing/2014/main" id="{00000000-0008-0000-0600-00000C000000}"/>
            </a:ext>
          </a:extLst>
        </xdr:cNvPr>
        <xdr:cNvSpPr/>
      </xdr:nvSpPr>
      <xdr:spPr>
        <a:xfrm>
          <a:off x="12700" y="3238500"/>
          <a:ext cx="1847850" cy="254000"/>
        </a:xfrm>
        <a:prstGeom prst="rect">
          <a:avLst/>
        </a:prstGeom>
        <a:solidFill>
          <a:schemeClr val="bg1">
            <a:lumMod val="100000"/>
          </a:schemeClr>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rgbClr val="000000"/>
              </a:solidFill>
            </a:rPr>
            <a:t>Dudas Frecuentes</a:t>
          </a:r>
        </a:p>
      </xdr:txBody>
    </xdr:sp>
    <xdr:clientData/>
  </xdr:twoCellAnchor>
  <xdr:twoCellAnchor>
    <xdr:from>
      <xdr:col>0</xdr:col>
      <xdr:colOff>12700</xdr:colOff>
      <xdr:row>10</xdr:row>
      <xdr:rowOff>117475</xdr:rowOff>
    </xdr:from>
    <xdr:to>
      <xdr:col>1</xdr:col>
      <xdr:colOff>12700</xdr:colOff>
      <xdr:row>10</xdr:row>
      <xdr:rowOff>371475</xdr:rowOff>
    </xdr:to>
    <xdr:sp macro="" textlink="">
      <xdr:nvSpPr>
        <xdr:cNvPr id="13" name="Retângulo 12">
          <a:hlinkClick xmlns:r="http://schemas.openxmlformats.org/officeDocument/2006/relationships" r:id="rId9"/>
          <a:extLst>
            <a:ext uri="{FF2B5EF4-FFF2-40B4-BE49-F238E27FC236}">
              <a16:creationId xmlns:a16="http://schemas.microsoft.com/office/drawing/2014/main" id="{00000000-0008-0000-0600-00000D000000}"/>
            </a:ext>
          </a:extLst>
        </xdr:cNvPr>
        <xdr:cNvSpPr/>
      </xdr:nvSpPr>
      <xdr:spPr>
        <a:xfrm>
          <a:off x="12700" y="37465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Sugerencias</a:t>
          </a:r>
        </a:p>
      </xdr:txBody>
    </xdr:sp>
    <xdr:clientData/>
  </xdr:twoCellAnchor>
  <xdr:twoCellAnchor>
    <xdr:from>
      <xdr:col>0</xdr:col>
      <xdr:colOff>12700</xdr:colOff>
      <xdr:row>11</xdr:row>
      <xdr:rowOff>53975</xdr:rowOff>
    </xdr:from>
    <xdr:to>
      <xdr:col>1</xdr:col>
      <xdr:colOff>12700</xdr:colOff>
      <xdr:row>11</xdr:row>
      <xdr:rowOff>307975</xdr:rowOff>
    </xdr:to>
    <xdr:sp macro="" textlink="">
      <xdr:nvSpPr>
        <xdr:cNvPr id="14" name="Retângulo 13">
          <a:hlinkClick xmlns:r="http://schemas.openxmlformats.org/officeDocument/2006/relationships" r:id="rId10"/>
          <a:extLst>
            <a:ext uri="{FF2B5EF4-FFF2-40B4-BE49-F238E27FC236}">
              <a16:creationId xmlns:a16="http://schemas.microsoft.com/office/drawing/2014/main" id="{00000000-0008-0000-0600-00000E000000}"/>
            </a:ext>
          </a:extLst>
        </xdr:cNvPr>
        <xdr:cNvSpPr/>
      </xdr:nvSpPr>
      <xdr:spPr>
        <a:xfrm>
          <a:off x="12700" y="40640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Sobre la LUZ</a:t>
          </a:r>
        </a:p>
      </xdr:txBody>
    </xdr:sp>
    <xdr:clientData/>
  </xdr:twoCellAnchor>
  <xdr:twoCellAnchor>
    <xdr:from>
      <xdr:col>10</xdr:col>
      <xdr:colOff>314852</xdr:colOff>
      <xdr:row>0</xdr:row>
      <xdr:rowOff>68791</xdr:rowOff>
    </xdr:from>
    <xdr:to>
      <xdr:col>13</xdr:col>
      <xdr:colOff>232833</xdr:colOff>
      <xdr:row>0</xdr:row>
      <xdr:rowOff>470958</xdr:rowOff>
    </xdr:to>
    <xdr:sp macro="" textlink="">
      <xdr:nvSpPr>
        <xdr:cNvPr id="16" name="Retângulo: Cantos Arredondados 23">
          <a:hlinkClick xmlns:r="http://schemas.openxmlformats.org/officeDocument/2006/relationships" r:id="rId11"/>
          <a:extLst>
            <a:ext uri="{FF2B5EF4-FFF2-40B4-BE49-F238E27FC236}">
              <a16:creationId xmlns:a16="http://schemas.microsoft.com/office/drawing/2014/main" id="{5C5892D2-77C6-4706-8A3A-7135FCC966E9}"/>
            </a:ext>
          </a:extLst>
        </xdr:cNvPr>
        <xdr:cNvSpPr/>
      </xdr:nvSpPr>
      <xdr:spPr>
        <a:xfrm>
          <a:off x="7591952" y="68791"/>
          <a:ext cx="1803931" cy="402167"/>
        </a:xfrm>
        <a:prstGeom prst="roundRect">
          <a:avLst/>
        </a:prstGeom>
        <a:solidFill>
          <a:srgbClr val="FF0000"/>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t>Comprar Hoja de Cálculo</a:t>
          </a:r>
        </a:p>
        <a:p>
          <a:pPr algn="ctr"/>
          <a:endParaRPr lang="pt-BR" sz="1100"/>
        </a:p>
      </xdr:txBody>
    </xdr:sp>
    <xdr:clientData/>
  </xdr:twoCellAnchor>
</xdr:wsDr>
</file>

<file path=xl/drawings/drawing8.xml><?xml version="1.0" encoding="utf-8"?>
<xdr:wsDr xmlns:xdr="http://schemas.openxmlformats.org/drawingml/2006/spreadsheetDrawing" xmlns:a="http://schemas.openxmlformats.org/drawingml/2006/main">
  <xdr:twoCellAnchor editAs="absolute">
    <xdr:from>
      <xdr:col>0</xdr:col>
      <xdr:colOff>134407</xdr:colOff>
      <xdr:row>0</xdr:row>
      <xdr:rowOff>203200</xdr:rowOff>
    </xdr:from>
    <xdr:to>
      <xdr:col>0</xdr:col>
      <xdr:colOff>1699682</xdr:colOff>
      <xdr:row>1</xdr:row>
      <xdr:rowOff>190029</xdr:rowOff>
    </xdr:to>
    <xdr:pic>
      <xdr:nvPicPr>
        <xdr:cNvPr id="2" name="Imagem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407" y="203200"/>
          <a:ext cx="1565275" cy="502237"/>
        </a:xfrm>
        <a:prstGeom prst="rect">
          <a:avLst/>
        </a:prstGeom>
      </xdr:spPr>
    </xdr:pic>
    <xdr:clientData fLocksWithSheet="0"/>
  </xdr:twoCellAnchor>
  <xdr:twoCellAnchor editAs="absolute">
    <xdr:from>
      <xdr:col>0</xdr:col>
      <xdr:colOff>144991</xdr:colOff>
      <xdr:row>1</xdr:row>
      <xdr:rowOff>315387</xdr:rowOff>
    </xdr:from>
    <xdr:to>
      <xdr:col>0</xdr:col>
      <xdr:colOff>1710266</xdr:colOff>
      <xdr:row>1</xdr:row>
      <xdr:rowOff>315387</xdr:rowOff>
    </xdr:to>
    <xdr:cxnSp macro="">
      <xdr:nvCxnSpPr>
        <xdr:cNvPr id="3" name="Conector reto 2">
          <a:extLst>
            <a:ext uri="{FF2B5EF4-FFF2-40B4-BE49-F238E27FC236}">
              <a16:creationId xmlns:a16="http://schemas.microsoft.com/office/drawing/2014/main" id="{00000000-0008-0000-0700-000003000000}"/>
            </a:ext>
          </a:extLst>
        </xdr:cNvPr>
        <xdr:cNvCxnSpPr/>
      </xdr:nvCxnSpPr>
      <xdr:spPr>
        <a:xfrm>
          <a:off x="144991" y="830795"/>
          <a:ext cx="1565275" cy="0"/>
        </a:xfrm>
        <a:prstGeom prst="line">
          <a:avLst/>
        </a:prstGeom>
        <a:ln>
          <a:solidFill>
            <a:schemeClr val="bg2">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63500</xdr:colOff>
      <xdr:row>1</xdr:row>
      <xdr:rowOff>402170</xdr:rowOff>
    </xdr:from>
    <xdr:to>
      <xdr:col>0</xdr:col>
      <xdr:colOff>1756833</xdr:colOff>
      <xdr:row>2</xdr:row>
      <xdr:rowOff>256120</xdr:rowOff>
    </xdr:to>
    <xdr:sp macro="" textlink="">
      <xdr:nvSpPr>
        <xdr:cNvPr id="4" name="Rectangle 65">
          <a:extLst>
            <a:ext uri="{FF2B5EF4-FFF2-40B4-BE49-F238E27FC236}">
              <a16:creationId xmlns:a16="http://schemas.microsoft.com/office/drawing/2014/main" id="{00000000-0008-0000-0700-000004000000}"/>
            </a:ext>
          </a:extLst>
        </xdr:cNvPr>
        <xdr:cNvSpPr/>
      </xdr:nvSpPr>
      <xdr:spPr>
        <a:xfrm>
          <a:off x="63500" y="917578"/>
          <a:ext cx="1693333" cy="2794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1400" b="1"/>
            <a:t>Menu</a:t>
          </a:r>
        </a:p>
      </xdr:txBody>
    </xdr:sp>
    <xdr:clientData/>
  </xdr:twoCellAnchor>
  <xdr:twoCellAnchor editAs="absolute">
    <xdr:from>
      <xdr:col>0</xdr:col>
      <xdr:colOff>152400</xdr:colOff>
      <xdr:row>9</xdr:row>
      <xdr:rowOff>233892</xdr:rowOff>
    </xdr:from>
    <xdr:to>
      <xdr:col>0</xdr:col>
      <xdr:colOff>1717675</xdr:colOff>
      <xdr:row>9</xdr:row>
      <xdr:rowOff>233892</xdr:rowOff>
    </xdr:to>
    <xdr:cxnSp macro="">
      <xdr:nvCxnSpPr>
        <xdr:cNvPr id="5" name="Conector reto 4">
          <a:extLst>
            <a:ext uri="{FF2B5EF4-FFF2-40B4-BE49-F238E27FC236}">
              <a16:creationId xmlns:a16="http://schemas.microsoft.com/office/drawing/2014/main" id="{00000000-0008-0000-0700-000005000000}"/>
            </a:ext>
          </a:extLst>
        </xdr:cNvPr>
        <xdr:cNvCxnSpPr/>
      </xdr:nvCxnSpPr>
      <xdr:spPr>
        <a:xfrm>
          <a:off x="152400" y="3619500"/>
          <a:ext cx="1565275" cy="0"/>
        </a:xfrm>
        <a:prstGeom prst="line">
          <a:avLst/>
        </a:prstGeom>
        <a:ln>
          <a:solidFill>
            <a:schemeClr val="bg2">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12700</xdr:colOff>
      <xdr:row>3</xdr:row>
      <xdr:rowOff>371475</xdr:rowOff>
    </xdr:from>
    <xdr:to>
      <xdr:col>1</xdr:col>
      <xdr:colOff>12700</xdr:colOff>
      <xdr:row>4</xdr:row>
      <xdr:rowOff>244475</xdr:rowOff>
    </xdr:to>
    <xdr:sp macro="" textlink="">
      <xdr:nvSpPr>
        <xdr:cNvPr id="6" name="Retângulo 5">
          <a:hlinkClick xmlns:r="http://schemas.openxmlformats.org/officeDocument/2006/relationships" r:id="rId2"/>
          <a:extLst>
            <a:ext uri="{FF2B5EF4-FFF2-40B4-BE49-F238E27FC236}">
              <a16:creationId xmlns:a16="http://schemas.microsoft.com/office/drawing/2014/main" id="{00000000-0008-0000-0700-000006000000}"/>
            </a:ext>
          </a:extLst>
        </xdr:cNvPr>
        <xdr:cNvSpPr/>
      </xdr:nvSpPr>
      <xdr:spPr>
        <a:xfrm>
          <a:off x="12700" y="13335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Início</a:t>
          </a:r>
        </a:p>
      </xdr:txBody>
    </xdr:sp>
    <xdr:clientData/>
  </xdr:twoCellAnchor>
  <xdr:twoCellAnchor>
    <xdr:from>
      <xdr:col>0</xdr:col>
      <xdr:colOff>12700</xdr:colOff>
      <xdr:row>4</xdr:row>
      <xdr:rowOff>307975</xdr:rowOff>
    </xdr:from>
    <xdr:to>
      <xdr:col>1</xdr:col>
      <xdr:colOff>12700</xdr:colOff>
      <xdr:row>5</xdr:row>
      <xdr:rowOff>180975</xdr:rowOff>
    </xdr:to>
    <xdr:sp macro="" textlink="">
      <xdr:nvSpPr>
        <xdr:cNvPr id="7" name="Retângulo 6">
          <a:hlinkClick xmlns:r="http://schemas.openxmlformats.org/officeDocument/2006/relationships" r:id="rId3"/>
          <a:extLst>
            <a:ext uri="{FF2B5EF4-FFF2-40B4-BE49-F238E27FC236}">
              <a16:creationId xmlns:a16="http://schemas.microsoft.com/office/drawing/2014/main" id="{00000000-0008-0000-0700-000007000000}"/>
            </a:ext>
          </a:extLst>
        </xdr:cNvPr>
        <xdr:cNvSpPr/>
      </xdr:nvSpPr>
      <xdr:spPr>
        <a:xfrm>
          <a:off x="12700" y="16510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1. Empresa A</a:t>
          </a:r>
        </a:p>
      </xdr:txBody>
    </xdr:sp>
    <xdr:clientData/>
  </xdr:twoCellAnchor>
  <xdr:twoCellAnchor>
    <xdr:from>
      <xdr:col>0</xdr:col>
      <xdr:colOff>12700</xdr:colOff>
      <xdr:row>5</xdr:row>
      <xdr:rowOff>244475</xdr:rowOff>
    </xdr:from>
    <xdr:to>
      <xdr:col>1</xdr:col>
      <xdr:colOff>12700</xdr:colOff>
      <xdr:row>6</xdr:row>
      <xdr:rowOff>117475</xdr:rowOff>
    </xdr:to>
    <xdr:sp macro="" textlink="">
      <xdr:nvSpPr>
        <xdr:cNvPr id="8" name="Retângulo 7">
          <a:hlinkClick xmlns:r="http://schemas.openxmlformats.org/officeDocument/2006/relationships" r:id="rId4"/>
          <a:extLst>
            <a:ext uri="{FF2B5EF4-FFF2-40B4-BE49-F238E27FC236}">
              <a16:creationId xmlns:a16="http://schemas.microsoft.com/office/drawing/2014/main" id="{00000000-0008-0000-0700-000008000000}"/>
            </a:ext>
          </a:extLst>
        </xdr:cNvPr>
        <xdr:cNvSpPr/>
      </xdr:nvSpPr>
      <xdr:spPr>
        <a:xfrm>
          <a:off x="12700" y="19685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2. Empresa B</a:t>
          </a:r>
        </a:p>
      </xdr:txBody>
    </xdr:sp>
    <xdr:clientData/>
  </xdr:twoCellAnchor>
  <xdr:twoCellAnchor>
    <xdr:from>
      <xdr:col>0</xdr:col>
      <xdr:colOff>12700</xdr:colOff>
      <xdr:row>6</xdr:row>
      <xdr:rowOff>180975</xdr:rowOff>
    </xdr:from>
    <xdr:to>
      <xdr:col>1</xdr:col>
      <xdr:colOff>12700</xdr:colOff>
      <xdr:row>7</xdr:row>
      <xdr:rowOff>53975</xdr:rowOff>
    </xdr:to>
    <xdr:sp macro="" textlink="">
      <xdr:nvSpPr>
        <xdr:cNvPr id="9" name="Retângulo 8">
          <a:hlinkClick xmlns:r="http://schemas.openxmlformats.org/officeDocument/2006/relationships" r:id="rId5"/>
          <a:extLst>
            <a:ext uri="{FF2B5EF4-FFF2-40B4-BE49-F238E27FC236}">
              <a16:creationId xmlns:a16="http://schemas.microsoft.com/office/drawing/2014/main" id="{00000000-0008-0000-0700-000009000000}"/>
            </a:ext>
          </a:extLst>
        </xdr:cNvPr>
        <xdr:cNvSpPr/>
      </xdr:nvSpPr>
      <xdr:spPr>
        <a:xfrm>
          <a:off x="12700" y="22860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3. Gráficos</a:t>
          </a:r>
        </a:p>
      </xdr:txBody>
    </xdr:sp>
    <xdr:clientData/>
  </xdr:twoCellAnchor>
  <xdr:twoCellAnchor>
    <xdr:from>
      <xdr:col>0</xdr:col>
      <xdr:colOff>12700</xdr:colOff>
      <xdr:row>7</xdr:row>
      <xdr:rowOff>117475</xdr:rowOff>
    </xdr:from>
    <xdr:to>
      <xdr:col>1</xdr:col>
      <xdr:colOff>12700</xdr:colOff>
      <xdr:row>7</xdr:row>
      <xdr:rowOff>371475</xdr:rowOff>
    </xdr:to>
    <xdr:sp macro="" textlink="">
      <xdr:nvSpPr>
        <xdr:cNvPr id="10" name="Retângulo 9">
          <a:hlinkClick xmlns:r="http://schemas.openxmlformats.org/officeDocument/2006/relationships" r:id="rId6"/>
          <a:extLst>
            <a:ext uri="{FF2B5EF4-FFF2-40B4-BE49-F238E27FC236}">
              <a16:creationId xmlns:a16="http://schemas.microsoft.com/office/drawing/2014/main" id="{00000000-0008-0000-0700-00000A000000}"/>
            </a:ext>
          </a:extLst>
        </xdr:cNvPr>
        <xdr:cNvSpPr/>
      </xdr:nvSpPr>
      <xdr:spPr>
        <a:xfrm>
          <a:off x="12700" y="26035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4. Alertas y Consejos</a:t>
          </a:r>
        </a:p>
      </xdr:txBody>
    </xdr:sp>
    <xdr:clientData/>
  </xdr:twoCellAnchor>
  <xdr:twoCellAnchor>
    <xdr:from>
      <xdr:col>0</xdr:col>
      <xdr:colOff>12700</xdr:colOff>
      <xdr:row>8</xdr:row>
      <xdr:rowOff>53975</xdr:rowOff>
    </xdr:from>
    <xdr:to>
      <xdr:col>1</xdr:col>
      <xdr:colOff>12700</xdr:colOff>
      <xdr:row>8</xdr:row>
      <xdr:rowOff>307975</xdr:rowOff>
    </xdr:to>
    <xdr:sp macro="" textlink="">
      <xdr:nvSpPr>
        <xdr:cNvPr id="11" name="Retângulo 10">
          <a:hlinkClick xmlns:r="http://schemas.openxmlformats.org/officeDocument/2006/relationships" r:id="rId7"/>
          <a:extLst>
            <a:ext uri="{FF2B5EF4-FFF2-40B4-BE49-F238E27FC236}">
              <a16:creationId xmlns:a16="http://schemas.microsoft.com/office/drawing/2014/main" id="{00000000-0008-0000-0700-00000B000000}"/>
            </a:ext>
          </a:extLst>
        </xdr:cNvPr>
        <xdr:cNvSpPr/>
      </xdr:nvSpPr>
      <xdr:spPr>
        <a:xfrm>
          <a:off x="12700" y="29210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5. Informe de Impresión</a:t>
          </a:r>
        </a:p>
      </xdr:txBody>
    </xdr:sp>
    <xdr:clientData/>
  </xdr:twoCellAnchor>
  <xdr:twoCellAnchor>
    <xdr:from>
      <xdr:col>0</xdr:col>
      <xdr:colOff>12700</xdr:colOff>
      <xdr:row>8</xdr:row>
      <xdr:rowOff>371475</xdr:rowOff>
    </xdr:from>
    <xdr:to>
      <xdr:col>1</xdr:col>
      <xdr:colOff>12700</xdr:colOff>
      <xdr:row>9</xdr:row>
      <xdr:rowOff>244475</xdr:rowOff>
    </xdr:to>
    <xdr:sp macro="" textlink="">
      <xdr:nvSpPr>
        <xdr:cNvPr id="12" name="Retângulo 11">
          <a:hlinkClick xmlns:r="http://schemas.openxmlformats.org/officeDocument/2006/relationships" r:id="rId8"/>
          <a:extLst>
            <a:ext uri="{FF2B5EF4-FFF2-40B4-BE49-F238E27FC236}">
              <a16:creationId xmlns:a16="http://schemas.microsoft.com/office/drawing/2014/main" id="{00000000-0008-0000-0700-00000C000000}"/>
            </a:ext>
          </a:extLst>
        </xdr:cNvPr>
        <xdr:cNvSpPr/>
      </xdr:nvSpPr>
      <xdr:spPr>
        <a:xfrm>
          <a:off x="12700" y="32385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Dudas Frecuentes</a:t>
          </a:r>
        </a:p>
      </xdr:txBody>
    </xdr:sp>
    <xdr:clientData/>
  </xdr:twoCellAnchor>
  <xdr:twoCellAnchor>
    <xdr:from>
      <xdr:col>0</xdr:col>
      <xdr:colOff>12700</xdr:colOff>
      <xdr:row>10</xdr:row>
      <xdr:rowOff>117475</xdr:rowOff>
    </xdr:from>
    <xdr:to>
      <xdr:col>1</xdr:col>
      <xdr:colOff>12700</xdr:colOff>
      <xdr:row>10</xdr:row>
      <xdr:rowOff>371475</xdr:rowOff>
    </xdr:to>
    <xdr:sp macro="" textlink="">
      <xdr:nvSpPr>
        <xdr:cNvPr id="13" name="Retângulo 12">
          <a:hlinkClick xmlns:r="http://schemas.openxmlformats.org/officeDocument/2006/relationships" r:id="rId9"/>
          <a:extLst>
            <a:ext uri="{FF2B5EF4-FFF2-40B4-BE49-F238E27FC236}">
              <a16:creationId xmlns:a16="http://schemas.microsoft.com/office/drawing/2014/main" id="{00000000-0008-0000-0700-00000D000000}"/>
            </a:ext>
          </a:extLst>
        </xdr:cNvPr>
        <xdr:cNvSpPr/>
      </xdr:nvSpPr>
      <xdr:spPr>
        <a:xfrm>
          <a:off x="12700" y="3746500"/>
          <a:ext cx="1847850" cy="254000"/>
        </a:xfrm>
        <a:prstGeom prst="rect">
          <a:avLst/>
        </a:prstGeom>
        <a:solidFill>
          <a:schemeClr val="bg1">
            <a:lumMod val="100000"/>
          </a:schemeClr>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rgbClr val="000000"/>
              </a:solidFill>
            </a:rPr>
            <a:t>Sugerencias</a:t>
          </a:r>
        </a:p>
      </xdr:txBody>
    </xdr:sp>
    <xdr:clientData/>
  </xdr:twoCellAnchor>
  <xdr:twoCellAnchor>
    <xdr:from>
      <xdr:col>0</xdr:col>
      <xdr:colOff>12700</xdr:colOff>
      <xdr:row>11</xdr:row>
      <xdr:rowOff>53975</xdr:rowOff>
    </xdr:from>
    <xdr:to>
      <xdr:col>1</xdr:col>
      <xdr:colOff>12700</xdr:colOff>
      <xdr:row>11</xdr:row>
      <xdr:rowOff>307975</xdr:rowOff>
    </xdr:to>
    <xdr:sp macro="" textlink="">
      <xdr:nvSpPr>
        <xdr:cNvPr id="14" name="Retângulo 13">
          <a:hlinkClick xmlns:r="http://schemas.openxmlformats.org/officeDocument/2006/relationships" r:id="rId10"/>
          <a:extLst>
            <a:ext uri="{FF2B5EF4-FFF2-40B4-BE49-F238E27FC236}">
              <a16:creationId xmlns:a16="http://schemas.microsoft.com/office/drawing/2014/main" id="{00000000-0008-0000-0700-00000E000000}"/>
            </a:ext>
          </a:extLst>
        </xdr:cNvPr>
        <xdr:cNvSpPr/>
      </xdr:nvSpPr>
      <xdr:spPr>
        <a:xfrm>
          <a:off x="12700" y="40640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Sobre la LUZ</a:t>
          </a:r>
        </a:p>
      </xdr:txBody>
    </xdr:sp>
    <xdr:clientData/>
  </xdr:twoCellAnchor>
  <xdr:twoCellAnchor>
    <xdr:from>
      <xdr:col>9</xdr:col>
      <xdr:colOff>878417</xdr:colOff>
      <xdr:row>0</xdr:row>
      <xdr:rowOff>10583</xdr:rowOff>
    </xdr:from>
    <xdr:to>
      <xdr:col>13</xdr:col>
      <xdr:colOff>320148</xdr:colOff>
      <xdr:row>0</xdr:row>
      <xdr:rowOff>412750</xdr:rowOff>
    </xdr:to>
    <xdr:sp macro="" textlink="">
      <xdr:nvSpPr>
        <xdr:cNvPr id="17" name="Retângulo: Cantos Arredondados 23">
          <a:hlinkClick xmlns:r="http://schemas.openxmlformats.org/officeDocument/2006/relationships" r:id="rId11"/>
          <a:extLst>
            <a:ext uri="{FF2B5EF4-FFF2-40B4-BE49-F238E27FC236}">
              <a16:creationId xmlns:a16="http://schemas.microsoft.com/office/drawing/2014/main" id="{4BA3454C-6197-4812-A263-5027A22765EE}"/>
            </a:ext>
          </a:extLst>
        </xdr:cNvPr>
        <xdr:cNvSpPr/>
      </xdr:nvSpPr>
      <xdr:spPr>
        <a:xfrm>
          <a:off x="7667626" y="10583"/>
          <a:ext cx="2648481" cy="402167"/>
        </a:xfrm>
        <a:prstGeom prst="roundRect">
          <a:avLst/>
        </a:prstGeom>
        <a:solidFill>
          <a:srgbClr val="FF0000"/>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t>Comprar Hoja de Cálculo</a:t>
          </a:r>
        </a:p>
        <a:p>
          <a:pPr algn="ctr"/>
          <a:endParaRPr lang="pt-BR" sz="1100"/>
        </a:p>
      </xdr:txBody>
    </xdr:sp>
    <xdr:clientData/>
  </xdr:twoCellAnchor>
</xdr:wsDr>
</file>

<file path=xl/drawings/drawing9.xml><?xml version="1.0" encoding="utf-8"?>
<xdr:wsDr xmlns:xdr="http://schemas.openxmlformats.org/drawingml/2006/spreadsheetDrawing" xmlns:a="http://schemas.openxmlformats.org/drawingml/2006/main">
  <xdr:twoCellAnchor editAs="absolute">
    <xdr:from>
      <xdr:col>0</xdr:col>
      <xdr:colOff>134407</xdr:colOff>
      <xdr:row>0</xdr:row>
      <xdr:rowOff>203200</xdr:rowOff>
    </xdr:from>
    <xdr:to>
      <xdr:col>0</xdr:col>
      <xdr:colOff>1699682</xdr:colOff>
      <xdr:row>1</xdr:row>
      <xdr:rowOff>190029</xdr:rowOff>
    </xdr:to>
    <xdr:pic>
      <xdr:nvPicPr>
        <xdr:cNvPr id="2" name="Imagem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407" y="203200"/>
          <a:ext cx="1565275" cy="502237"/>
        </a:xfrm>
        <a:prstGeom prst="rect">
          <a:avLst/>
        </a:prstGeom>
      </xdr:spPr>
    </xdr:pic>
    <xdr:clientData fLocksWithSheet="0"/>
  </xdr:twoCellAnchor>
  <xdr:twoCellAnchor editAs="absolute">
    <xdr:from>
      <xdr:col>0</xdr:col>
      <xdr:colOff>144991</xdr:colOff>
      <xdr:row>1</xdr:row>
      <xdr:rowOff>315387</xdr:rowOff>
    </xdr:from>
    <xdr:to>
      <xdr:col>0</xdr:col>
      <xdr:colOff>1710266</xdr:colOff>
      <xdr:row>1</xdr:row>
      <xdr:rowOff>315387</xdr:rowOff>
    </xdr:to>
    <xdr:cxnSp macro="">
      <xdr:nvCxnSpPr>
        <xdr:cNvPr id="3" name="Conector reto 2">
          <a:extLst>
            <a:ext uri="{FF2B5EF4-FFF2-40B4-BE49-F238E27FC236}">
              <a16:creationId xmlns:a16="http://schemas.microsoft.com/office/drawing/2014/main" id="{00000000-0008-0000-0800-000003000000}"/>
            </a:ext>
          </a:extLst>
        </xdr:cNvPr>
        <xdr:cNvCxnSpPr/>
      </xdr:nvCxnSpPr>
      <xdr:spPr>
        <a:xfrm>
          <a:off x="144991" y="830795"/>
          <a:ext cx="1565275" cy="0"/>
        </a:xfrm>
        <a:prstGeom prst="line">
          <a:avLst/>
        </a:prstGeom>
        <a:ln>
          <a:solidFill>
            <a:schemeClr val="bg2">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63500</xdr:colOff>
      <xdr:row>1</xdr:row>
      <xdr:rowOff>402170</xdr:rowOff>
    </xdr:from>
    <xdr:to>
      <xdr:col>0</xdr:col>
      <xdr:colOff>1756833</xdr:colOff>
      <xdr:row>2</xdr:row>
      <xdr:rowOff>256120</xdr:rowOff>
    </xdr:to>
    <xdr:sp macro="" textlink="">
      <xdr:nvSpPr>
        <xdr:cNvPr id="4" name="Rectangle 65">
          <a:extLst>
            <a:ext uri="{FF2B5EF4-FFF2-40B4-BE49-F238E27FC236}">
              <a16:creationId xmlns:a16="http://schemas.microsoft.com/office/drawing/2014/main" id="{00000000-0008-0000-0800-000004000000}"/>
            </a:ext>
          </a:extLst>
        </xdr:cNvPr>
        <xdr:cNvSpPr/>
      </xdr:nvSpPr>
      <xdr:spPr>
        <a:xfrm>
          <a:off x="63500" y="917578"/>
          <a:ext cx="1693333" cy="2794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1400" b="1"/>
            <a:t>Menu</a:t>
          </a:r>
        </a:p>
      </xdr:txBody>
    </xdr:sp>
    <xdr:clientData/>
  </xdr:twoCellAnchor>
  <xdr:twoCellAnchor editAs="absolute">
    <xdr:from>
      <xdr:col>0</xdr:col>
      <xdr:colOff>152400</xdr:colOff>
      <xdr:row>9</xdr:row>
      <xdr:rowOff>233892</xdr:rowOff>
    </xdr:from>
    <xdr:to>
      <xdr:col>0</xdr:col>
      <xdr:colOff>1717675</xdr:colOff>
      <xdr:row>9</xdr:row>
      <xdr:rowOff>233892</xdr:rowOff>
    </xdr:to>
    <xdr:cxnSp macro="">
      <xdr:nvCxnSpPr>
        <xdr:cNvPr id="5" name="Conector reto 4">
          <a:extLst>
            <a:ext uri="{FF2B5EF4-FFF2-40B4-BE49-F238E27FC236}">
              <a16:creationId xmlns:a16="http://schemas.microsoft.com/office/drawing/2014/main" id="{00000000-0008-0000-0800-000005000000}"/>
            </a:ext>
          </a:extLst>
        </xdr:cNvPr>
        <xdr:cNvCxnSpPr/>
      </xdr:nvCxnSpPr>
      <xdr:spPr>
        <a:xfrm>
          <a:off x="152400" y="3619500"/>
          <a:ext cx="1565275" cy="0"/>
        </a:xfrm>
        <a:prstGeom prst="line">
          <a:avLst/>
        </a:prstGeom>
        <a:ln>
          <a:solidFill>
            <a:schemeClr val="bg2">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12700</xdr:colOff>
      <xdr:row>3</xdr:row>
      <xdr:rowOff>371475</xdr:rowOff>
    </xdr:from>
    <xdr:to>
      <xdr:col>1</xdr:col>
      <xdr:colOff>12700</xdr:colOff>
      <xdr:row>4</xdr:row>
      <xdr:rowOff>244475</xdr:rowOff>
    </xdr:to>
    <xdr:sp macro="" textlink="">
      <xdr:nvSpPr>
        <xdr:cNvPr id="6" name="Retângulo 5">
          <a:hlinkClick xmlns:r="http://schemas.openxmlformats.org/officeDocument/2006/relationships" r:id="rId2"/>
          <a:extLst>
            <a:ext uri="{FF2B5EF4-FFF2-40B4-BE49-F238E27FC236}">
              <a16:creationId xmlns:a16="http://schemas.microsoft.com/office/drawing/2014/main" id="{00000000-0008-0000-0800-000006000000}"/>
            </a:ext>
          </a:extLst>
        </xdr:cNvPr>
        <xdr:cNvSpPr/>
      </xdr:nvSpPr>
      <xdr:spPr>
        <a:xfrm>
          <a:off x="12700" y="13335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Início</a:t>
          </a:r>
        </a:p>
      </xdr:txBody>
    </xdr:sp>
    <xdr:clientData/>
  </xdr:twoCellAnchor>
  <xdr:twoCellAnchor>
    <xdr:from>
      <xdr:col>0</xdr:col>
      <xdr:colOff>12700</xdr:colOff>
      <xdr:row>4</xdr:row>
      <xdr:rowOff>307975</xdr:rowOff>
    </xdr:from>
    <xdr:to>
      <xdr:col>1</xdr:col>
      <xdr:colOff>12700</xdr:colOff>
      <xdr:row>5</xdr:row>
      <xdr:rowOff>180975</xdr:rowOff>
    </xdr:to>
    <xdr:sp macro="" textlink="">
      <xdr:nvSpPr>
        <xdr:cNvPr id="7" name="Retângulo 6">
          <a:hlinkClick xmlns:r="http://schemas.openxmlformats.org/officeDocument/2006/relationships" r:id="rId3"/>
          <a:extLst>
            <a:ext uri="{FF2B5EF4-FFF2-40B4-BE49-F238E27FC236}">
              <a16:creationId xmlns:a16="http://schemas.microsoft.com/office/drawing/2014/main" id="{00000000-0008-0000-0800-000007000000}"/>
            </a:ext>
          </a:extLst>
        </xdr:cNvPr>
        <xdr:cNvSpPr/>
      </xdr:nvSpPr>
      <xdr:spPr>
        <a:xfrm>
          <a:off x="12700" y="16510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1. Empresa A</a:t>
          </a:r>
        </a:p>
      </xdr:txBody>
    </xdr:sp>
    <xdr:clientData/>
  </xdr:twoCellAnchor>
  <xdr:twoCellAnchor>
    <xdr:from>
      <xdr:col>0</xdr:col>
      <xdr:colOff>12700</xdr:colOff>
      <xdr:row>5</xdr:row>
      <xdr:rowOff>244475</xdr:rowOff>
    </xdr:from>
    <xdr:to>
      <xdr:col>1</xdr:col>
      <xdr:colOff>12700</xdr:colOff>
      <xdr:row>6</xdr:row>
      <xdr:rowOff>117475</xdr:rowOff>
    </xdr:to>
    <xdr:sp macro="" textlink="">
      <xdr:nvSpPr>
        <xdr:cNvPr id="8" name="Retângulo 7">
          <a:hlinkClick xmlns:r="http://schemas.openxmlformats.org/officeDocument/2006/relationships" r:id="rId4"/>
          <a:extLst>
            <a:ext uri="{FF2B5EF4-FFF2-40B4-BE49-F238E27FC236}">
              <a16:creationId xmlns:a16="http://schemas.microsoft.com/office/drawing/2014/main" id="{00000000-0008-0000-0800-000008000000}"/>
            </a:ext>
          </a:extLst>
        </xdr:cNvPr>
        <xdr:cNvSpPr/>
      </xdr:nvSpPr>
      <xdr:spPr>
        <a:xfrm>
          <a:off x="12700" y="19685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2. Empresa B</a:t>
          </a:r>
        </a:p>
      </xdr:txBody>
    </xdr:sp>
    <xdr:clientData/>
  </xdr:twoCellAnchor>
  <xdr:twoCellAnchor>
    <xdr:from>
      <xdr:col>0</xdr:col>
      <xdr:colOff>12700</xdr:colOff>
      <xdr:row>6</xdr:row>
      <xdr:rowOff>180975</xdr:rowOff>
    </xdr:from>
    <xdr:to>
      <xdr:col>1</xdr:col>
      <xdr:colOff>12700</xdr:colOff>
      <xdr:row>7</xdr:row>
      <xdr:rowOff>53975</xdr:rowOff>
    </xdr:to>
    <xdr:sp macro="" textlink="">
      <xdr:nvSpPr>
        <xdr:cNvPr id="9" name="Retângulo 8">
          <a:hlinkClick xmlns:r="http://schemas.openxmlformats.org/officeDocument/2006/relationships" r:id="rId5"/>
          <a:extLst>
            <a:ext uri="{FF2B5EF4-FFF2-40B4-BE49-F238E27FC236}">
              <a16:creationId xmlns:a16="http://schemas.microsoft.com/office/drawing/2014/main" id="{00000000-0008-0000-0800-000009000000}"/>
            </a:ext>
          </a:extLst>
        </xdr:cNvPr>
        <xdr:cNvSpPr/>
      </xdr:nvSpPr>
      <xdr:spPr>
        <a:xfrm>
          <a:off x="12700" y="22860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3. Gráficos</a:t>
          </a:r>
        </a:p>
      </xdr:txBody>
    </xdr:sp>
    <xdr:clientData/>
  </xdr:twoCellAnchor>
  <xdr:twoCellAnchor>
    <xdr:from>
      <xdr:col>0</xdr:col>
      <xdr:colOff>12700</xdr:colOff>
      <xdr:row>7</xdr:row>
      <xdr:rowOff>117475</xdr:rowOff>
    </xdr:from>
    <xdr:to>
      <xdr:col>1</xdr:col>
      <xdr:colOff>12700</xdr:colOff>
      <xdr:row>7</xdr:row>
      <xdr:rowOff>371475</xdr:rowOff>
    </xdr:to>
    <xdr:sp macro="" textlink="">
      <xdr:nvSpPr>
        <xdr:cNvPr id="10" name="Retângulo 9">
          <a:hlinkClick xmlns:r="http://schemas.openxmlformats.org/officeDocument/2006/relationships" r:id="rId6"/>
          <a:extLst>
            <a:ext uri="{FF2B5EF4-FFF2-40B4-BE49-F238E27FC236}">
              <a16:creationId xmlns:a16="http://schemas.microsoft.com/office/drawing/2014/main" id="{00000000-0008-0000-0800-00000A000000}"/>
            </a:ext>
          </a:extLst>
        </xdr:cNvPr>
        <xdr:cNvSpPr/>
      </xdr:nvSpPr>
      <xdr:spPr>
        <a:xfrm>
          <a:off x="12700" y="26035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4. Alertas y Consejos</a:t>
          </a:r>
        </a:p>
      </xdr:txBody>
    </xdr:sp>
    <xdr:clientData/>
  </xdr:twoCellAnchor>
  <xdr:twoCellAnchor>
    <xdr:from>
      <xdr:col>0</xdr:col>
      <xdr:colOff>12700</xdr:colOff>
      <xdr:row>8</xdr:row>
      <xdr:rowOff>53975</xdr:rowOff>
    </xdr:from>
    <xdr:to>
      <xdr:col>1</xdr:col>
      <xdr:colOff>12700</xdr:colOff>
      <xdr:row>8</xdr:row>
      <xdr:rowOff>307975</xdr:rowOff>
    </xdr:to>
    <xdr:sp macro="" textlink="">
      <xdr:nvSpPr>
        <xdr:cNvPr id="11" name="Retângulo 10">
          <a:hlinkClick xmlns:r="http://schemas.openxmlformats.org/officeDocument/2006/relationships" r:id="rId7"/>
          <a:extLst>
            <a:ext uri="{FF2B5EF4-FFF2-40B4-BE49-F238E27FC236}">
              <a16:creationId xmlns:a16="http://schemas.microsoft.com/office/drawing/2014/main" id="{00000000-0008-0000-0800-00000B000000}"/>
            </a:ext>
          </a:extLst>
        </xdr:cNvPr>
        <xdr:cNvSpPr/>
      </xdr:nvSpPr>
      <xdr:spPr>
        <a:xfrm>
          <a:off x="12700" y="29210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5. Informe de Impresión</a:t>
          </a:r>
        </a:p>
      </xdr:txBody>
    </xdr:sp>
    <xdr:clientData/>
  </xdr:twoCellAnchor>
  <xdr:twoCellAnchor>
    <xdr:from>
      <xdr:col>0</xdr:col>
      <xdr:colOff>12700</xdr:colOff>
      <xdr:row>8</xdr:row>
      <xdr:rowOff>371475</xdr:rowOff>
    </xdr:from>
    <xdr:to>
      <xdr:col>1</xdr:col>
      <xdr:colOff>12700</xdr:colOff>
      <xdr:row>9</xdr:row>
      <xdr:rowOff>244475</xdr:rowOff>
    </xdr:to>
    <xdr:sp macro="" textlink="">
      <xdr:nvSpPr>
        <xdr:cNvPr id="12" name="Retângulo 11">
          <a:hlinkClick xmlns:r="http://schemas.openxmlformats.org/officeDocument/2006/relationships" r:id="rId8"/>
          <a:extLst>
            <a:ext uri="{FF2B5EF4-FFF2-40B4-BE49-F238E27FC236}">
              <a16:creationId xmlns:a16="http://schemas.microsoft.com/office/drawing/2014/main" id="{00000000-0008-0000-0800-00000C000000}"/>
            </a:ext>
          </a:extLst>
        </xdr:cNvPr>
        <xdr:cNvSpPr/>
      </xdr:nvSpPr>
      <xdr:spPr>
        <a:xfrm>
          <a:off x="12700" y="32385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Dudas Frecuentes</a:t>
          </a:r>
        </a:p>
      </xdr:txBody>
    </xdr:sp>
    <xdr:clientData/>
  </xdr:twoCellAnchor>
  <xdr:twoCellAnchor>
    <xdr:from>
      <xdr:col>0</xdr:col>
      <xdr:colOff>12700</xdr:colOff>
      <xdr:row>10</xdr:row>
      <xdr:rowOff>117475</xdr:rowOff>
    </xdr:from>
    <xdr:to>
      <xdr:col>1</xdr:col>
      <xdr:colOff>12700</xdr:colOff>
      <xdr:row>10</xdr:row>
      <xdr:rowOff>371475</xdr:rowOff>
    </xdr:to>
    <xdr:sp macro="" textlink="">
      <xdr:nvSpPr>
        <xdr:cNvPr id="13" name="Retângulo 12">
          <a:hlinkClick xmlns:r="http://schemas.openxmlformats.org/officeDocument/2006/relationships" r:id="rId9"/>
          <a:extLst>
            <a:ext uri="{FF2B5EF4-FFF2-40B4-BE49-F238E27FC236}">
              <a16:creationId xmlns:a16="http://schemas.microsoft.com/office/drawing/2014/main" id="{00000000-0008-0000-0800-00000D000000}"/>
            </a:ext>
          </a:extLst>
        </xdr:cNvPr>
        <xdr:cNvSpPr/>
      </xdr:nvSpPr>
      <xdr:spPr>
        <a:xfrm>
          <a:off x="12700" y="3746500"/>
          <a:ext cx="1847850" cy="254000"/>
        </a:xfrm>
        <a:prstGeom prst="rect">
          <a:avLst/>
        </a:prstGeom>
        <a:noFill/>
        <a:ln w="25400" cap="flat" cmpd="sng" algn="ctr">
          <a:noFill/>
          <a:prstDash val="soli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chemeClr val="bg1">
                  <a:lumMod val="100000"/>
                </a:schemeClr>
              </a:solidFill>
              <a:latin typeface="+mn-lt"/>
              <a:ea typeface="+mn-ea"/>
              <a:cs typeface="+mn-cs"/>
            </a:rPr>
            <a:t>Sugerencias</a:t>
          </a:r>
        </a:p>
      </xdr:txBody>
    </xdr:sp>
    <xdr:clientData/>
  </xdr:twoCellAnchor>
  <xdr:twoCellAnchor>
    <xdr:from>
      <xdr:col>0</xdr:col>
      <xdr:colOff>12700</xdr:colOff>
      <xdr:row>11</xdr:row>
      <xdr:rowOff>53975</xdr:rowOff>
    </xdr:from>
    <xdr:to>
      <xdr:col>1</xdr:col>
      <xdr:colOff>12700</xdr:colOff>
      <xdr:row>11</xdr:row>
      <xdr:rowOff>307975</xdr:rowOff>
    </xdr:to>
    <xdr:sp macro="" textlink="">
      <xdr:nvSpPr>
        <xdr:cNvPr id="14" name="Retângulo 13">
          <a:hlinkClick xmlns:r="http://schemas.openxmlformats.org/officeDocument/2006/relationships" r:id="rId10"/>
          <a:extLst>
            <a:ext uri="{FF2B5EF4-FFF2-40B4-BE49-F238E27FC236}">
              <a16:creationId xmlns:a16="http://schemas.microsoft.com/office/drawing/2014/main" id="{00000000-0008-0000-0800-00000E000000}"/>
            </a:ext>
          </a:extLst>
        </xdr:cNvPr>
        <xdr:cNvSpPr/>
      </xdr:nvSpPr>
      <xdr:spPr>
        <a:xfrm>
          <a:off x="12700" y="4064000"/>
          <a:ext cx="1847850" cy="254000"/>
        </a:xfrm>
        <a:prstGeom prst="rect">
          <a:avLst/>
        </a:prstGeom>
        <a:solidFill>
          <a:schemeClr val="bg1">
            <a:lumMod val="100000"/>
          </a:schemeClr>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indent="0" algn="l"/>
          <a:r>
            <a:rPr lang="pt-BR" sz="1100">
              <a:solidFill>
                <a:srgbClr val="000000"/>
              </a:solidFill>
            </a:rPr>
            <a:t>Sobre la LUZ</a:t>
          </a:r>
        </a:p>
      </xdr:txBody>
    </xdr:sp>
    <xdr:clientData/>
  </xdr:twoCellAnchor>
  <xdr:twoCellAnchor editAs="absolute">
    <xdr:from>
      <xdr:col>6</xdr:col>
      <xdr:colOff>222249</xdr:colOff>
      <xdr:row>4</xdr:row>
      <xdr:rowOff>52992</xdr:rowOff>
    </xdr:from>
    <xdr:to>
      <xdr:col>9</xdr:col>
      <xdr:colOff>163511</xdr:colOff>
      <xdr:row>8</xdr:row>
      <xdr:rowOff>291117</xdr:rowOff>
    </xdr:to>
    <xdr:pic>
      <xdr:nvPicPr>
        <xdr:cNvPr id="15" name="Imagem 14">
          <a:hlinkClick xmlns:r="http://schemas.openxmlformats.org/officeDocument/2006/relationships" r:id="rId11"/>
          <a:extLst>
            <a:ext uri="{FF2B5EF4-FFF2-40B4-BE49-F238E27FC236}">
              <a16:creationId xmlns:a16="http://schemas.microsoft.com/office/drawing/2014/main" id="{00000000-0008-0000-0800-00000F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4698999" y="1534658"/>
          <a:ext cx="1719262" cy="1762125"/>
        </a:xfrm>
        <a:prstGeom prst="rect">
          <a:avLst/>
        </a:prstGeom>
      </xdr:spPr>
    </xdr:pic>
    <xdr:clientData/>
  </xdr:twoCellAnchor>
  <xdr:twoCellAnchor editAs="absolute">
    <xdr:from>
      <xdr:col>9</xdr:col>
      <xdr:colOff>232018</xdr:colOff>
      <xdr:row>8</xdr:row>
      <xdr:rowOff>328933</xdr:rowOff>
    </xdr:from>
    <xdr:to>
      <xdr:col>12</xdr:col>
      <xdr:colOff>173281</xdr:colOff>
      <xdr:row>10</xdr:row>
      <xdr:rowOff>138433</xdr:rowOff>
    </xdr:to>
    <xdr:pic>
      <xdr:nvPicPr>
        <xdr:cNvPr id="16" name="Imagem 15">
          <a:hlinkClick xmlns:r="http://schemas.openxmlformats.org/officeDocument/2006/relationships" r:id="rId13"/>
          <a:extLst>
            <a:ext uri="{FF2B5EF4-FFF2-40B4-BE49-F238E27FC236}">
              <a16:creationId xmlns:a16="http://schemas.microsoft.com/office/drawing/2014/main" id="{00000000-0008-0000-0800-00001000000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6486768" y="3334599"/>
          <a:ext cx="1719263" cy="571500"/>
        </a:xfrm>
        <a:prstGeom prst="rect">
          <a:avLst/>
        </a:prstGeom>
      </xdr:spPr>
    </xdr:pic>
    <xdr:clientData/>
  </xdr:twoCellAnchor>
  <xdr:twoCellAnchor editAs="absolute">
    <xdr:from>
      <xdr:col>9</xdr:col>
      <xdr:colOff>197869</xdr:colOff>
      <xdr:row>4</xdr:row>
      <xdr:rowOff>57717</xdr:rowOff>
    </xdr:from>
    <xdr:to>
      <xdr:col>12</xdr:col>
      <xdr:colOff>179916</xdr:colOff>
      <xdr:row>8</xdr:row>
      <xdr:rowOff>295842</xdr:rowOff>
    </xdr:to>
    <xdr:pic>
      <xdr:nvPicPr>
        <xdr:cNvPr id="17" name="Imagem 16">
          <a:hlinkClick xmlns:r="http://schemas.openxmlformats.org/officeDocument/2006/relationships" r:id="rId15"/>
          <a:extLst>
            <a:ext uri="{FF2B5EF4-FFF2-40B4-BE49-F238E27FC236}">
              <a16:creationId xmlns:a16="http://schemas.microsoft.com/office/drawing/2014/main" id="{00000000-0008-0000-0800-000011000000}"/>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6452619" y="1539383"/>
          <a:ext cx="1760047" cy="1762125"/>
        </a:xfrm>
        <a:prstGeom prst="rect">
          <a:avLst/>
        </a:prstGeom>
      </xdr:spPr>
    </xdr:pic>
    <xdr:clientData/>
  </xdr:twoCellAnchor>
  <xdr:twoCellAnchor editAs="absolute">
    <xdr:from>
      <xdr:col>9</xdr:col>
      <xdr:colOff>236743</xdr:colOff>
      <xdr:row>11</xdr:row>
      <xdr:rowOff>371758</xdr:rowOff>
    </xdr:from>
    <xdr:to>
      <xdr:col>12</xdr:col>
      <xdr:colOff>178006</xdr:colOff>
      <xdr:row>13</xdr:row>
      <xdr:rowOff>181258</xdr:rowOff>
    </xdr:to>
    <xdr:pic>
      <xdr:nvPicPr>
        <xdr:cNvPr id="18" name="Imagem 17">
          <a:hlinkClick xmlns:r="http://schemas.openxmlformats.org/officeDocument/2006/relationships" r:id="rId17"/>
          <a:extLst>
            <a:ext uri="{FF2B5EF4-FFF2-40B4-BE49-F238E27FC236}">
              <a16:creationId xmlns:a16="http://schemas.microsoft.com/office/drawing/2014/main" id="{00000000-0008-0000-0800-000012000000}"/>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6491493" y="4520424"/>
          <a:ext cx="1719263" cy="571500"/>
        </a:xfrm>
        <a:prstGeom prst="rect">
          <a:avLst/>
        </a:prstGeom>
      </xdr:spPr>
    </xdr:pic>
    <xdr:clientData/>
  </xdr:twoCellAnchor>
  <xdr:twoCellAnchor editAs="absolute">
    <xdr:from>
      <xdr:col>3</xdr:col>
      <xdr:colOff>243341</xdr:colOff>
      <xdr:row>4</xdr:row>
      <xdr:rowOff>52917</xdr:rowOff>
    </xdr:from>
    <xdr:to>
      <xdr:col>6</xdr:col>
      <xdr:colOff>181958</xdr:colOff>
      <xdr:row>8</xdr:row>
      <xdr:rowOff>291042</xdr:rowOff>
    </xdr:to>
    <xdr:pic>
      <xdr:nvPicPr>
        <xdr:cNvPr id="19" name="Imagem 18">
          <a:hlinkClick xmlns:r="http://schemas.openxmlformats.org/officeDocument/2006/relationships" r:id="rId19"/>
          <a:extLst>
            <a:ext uri="{FF2B5EF4-FFF2-40B4-BE49-F238E27FC236}">
              <a16:creationId xmlns:a16="http://schemas.microsoft.com/office/drawing/2014/main" id="{00000000-0008-0000-0800-000013000000}"/>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2942091" y="1534583"/>
          <a:ext cx="1716617" cy="1762125"/>
        </a:xfrm>
        <a:prstGeom prst="rect">
          <a:avLst/>
        </a:prstGeom>
      </xdr:spPr>
    </xdr:pic>
    <xdr:clientData/>
  </xdr:twoCellAnchor>
  <xdr:twoCellAnchor editAs="absolute">
    <xdr:from>
      <xdr:col>3</xdr:col>
      <xdr:colOff>232833</xdr:colOff>
      <xdr:row>8</xdr:row>
      <xdr:rowOff>318275</xdr:rowOff>
    </xdr:from>
    <xdr:to>
      <xdr:col>9</xdr:col>
      <xdr:colOff>199836</xdr:colOff>
      <xdr:row>13</xdr:row>
      <xdr:rowOff>165875</xdr:rowOff>
    </xdr:to>
    <xdr:pic>
      <xdr:nvPicPr>
        <xdr:cNvPr id="20" name="Imagem 19">
          <a:extLst>
            <a:ext uri="{FF2B5EF4-FFF2-40B4-BE49-F238E27FC236}">
              <a16:creationId xmlns:a16="http://schemas.microsoft.com/office/drawing/2014/main" id="{00000000-0008-0000-0800-000014000000}"/>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2931583" y="3323941"/>
          <a:ext cx="3523003" cy="1752600"/>
        </a:xfrm>
        <a:prstGeom prst="rect">
          <a:avLst/>
        </a:prstGeom>
      </xdr:spPr>
    </xdr:pic>
    <xdr:clientData/>
  </xdr:twoCellAnchor>
  <xdr:twoCellAnchor editAs="absolute">
    <xdr:from>
      <xdr:col>9</xdr:col>
      <xdr:colOff>239068</xdr:colOff>
      <xdr:row>10</xdr:row>
      <xdr:rowOff>164533</xdr:rowOff>
    </xdr:from>
    <xdr:to>
      <xdr:col>12</xdr:col>
      <xdr:colOff>180331</xdr:colOff>
      <xdr:row>11</xdr:row>
      <xdr:rowOff>355033</xdr:rowOff>
    </xdr:to>
    <xdr:pic>
      <xdr:nvPicPr>
        <xdr:cNvPr id="21" name="Imagem 20">
          <a:hlinkClick xmlns:r="http://schemas.openxmlformats.org/officeDocument/2006/relationships" r:id="rId22"/>
          <a:extLst>
            <a:ext uri="{FF2B5EF4-FFF2-40B4-BE49-F238E27FC236}">
              <a16:creationId xmlns:a16="http://schemas.microsoft.com/office/drawing/2014/main" id="{00000000-0008-0000-0800-000015000000}"/>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6493818" y="3932199"/>
          <a:ext cx="1719263" cy="571500"/>
        </a:xfrm>
        <a:prstGeom prst="rect">
          <a:avLst/>
        </a:prstGeom>
      </xdr:spPr>
    </xdr:pic>
    <xdr:clientData/>
  </xdr:twoCellAnchor>
  <xdr:twoCellAnchor>
    <xdr:from>
      <xdr:col>10</xdr:col>
      <xdr:colOff>455083</xdr:colOff>
      <xdr:row>0</xdr:row>
      <xdr:rowOff>68792</xdr:rowOff>
    </xdr:from>
    <xdr:to>
      <xdr:col>14</xdr:col>
      <xdr:colOff>563564</xdr:colOff>
      <xdr:row>0</xdr:row>
      <xdr:rowOff>470959</xdr:rowOff>
    </xdr:to>
    <xdr:sp macro="" textlink="">
      <xdr:nvSpPr>
        <xdr:cNvPr id="24" name="Retângulo: Cantos Arredondados 23">
          <a:hlinkClick xmlns:r="http://schemas.openxmlformats.org/officeDocument/2006/relationships" r:id="rId24"/>
          <a:extLst>
            <a:ext uri="{FF2B5EF4-FFF2-40B4-BE49-F238E27FC236}">
              <a16:creationId xmlns:a16="http://schemas.microsoft.com/office/drawing/2014/main" id="{47C51768-7F3D-4206-9369-1B45C73A6B29}"/>
            </a:ext>
          </a:extLst>
        </xdr:cNvPr>
        <xdr:cNvSpPr/>
      </xdr:nvSpPr>
      <xdr:spPr>
        <a:xfrm>
          <a:off x="7789333" y="68792"/>
          <a:ext cx="2648481" cy="402167"/>
        </a:xfrm>
        <a:prstGeom prst="roundRect">
          <a:avLst/>
        </a:prstGeom>
        <a:solidFill>
          <a:srgbClr val="FF0000"/>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t>Comprar Hoja de Cálculo</a:t>
          </a:r>
        </a:p>
        <a:p>
          <a:pPr algn="ctr"/>
          <a:endParaRPr lang="pt-BR"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8" Type="http://schemas.openxmlformats.org/officeDocument/2006/relationships/hyperlink" Target="http://luz.vc/ferramentas/pacotes/planejamento-financeiro/?utm_source=referral&amp;utm_medium=produtos&amp;utm_campaign=porter3.0" TargetMode="External"/><Relationship Id="rId13" Type="http://schemas.openxmlformats.org/officeDocument/2006/relationships/hyperlink" Target="http://luz.vc/ferramentas/planilhas-integradas/planilha-de-fluxo-de-caixa-com-controle-orcamentario/?utm_source=referral&amp;utm_medium=produtos&amp;utm_campaign=porter3.0" TargetMode="External"/><Relationship Id="rId18" Type="http://schemas.openxmlformats.org/officeDocument/2006/relationships/hyperlink" Target="http://luz.vc/ferramentas/planilhas-prontas/planilha-matriz-bcg/?utm_source=referral&amp;utm_medium=produtos&amp;utm_campaign=porter3.0" TargetMode="External"/><Relationship Id="rId26" Type="http://schemas.openxmlformats.org/officeDocument/2006/relationships/hyperlink" Target="http://luz.vc/ferramentas/integracoes/planilha-de-fluxo-de-caixa-com-controle-de-estoque/?utm_source=referral&amp;utm_medium=produtos&amp;utm_campaign=porter3.0" TargetMode="External"/><Relationship Id="rId3" Type="http://schemas.openxmlformats.org/officeDocument/2006/relationships/hyperlink" Target="http://luz.vc/ferramentas/pacotes/pacote-de-planilhas-luz/?utm_source=referral&amp;utm_medium=produtos&amp;utm_campaign=porter3.0" TargetMode="External"/><Relationship Id="rId21" Type="http://schemas.openxmlformats.org/officeDocument/2006/relationships/hyperlink" Target="http://luz.vc/ferramentas/planilhas-prontas/planilha-de-analise-swot/?utm_source=referral&amp;utm_medium=produtos&amp;utm_campaign=porter3.0" TargetMode="External"/><Relationship Id="rId7" Type="http://schemas.openxmlformats.org/officeDocument/2006/relationships/hyperlink" Target="http://luz.vc/ferramentas/apresentacoes/apresentacao-financeira/?utm_source=referral&amp;utm_medium=produtos&amp;utm_campaign=porter3.0" TargetMode="External"/><Relationship Id="rId12" Type="http://schemas.openxmlformats.org/officeDocument/2006/relationships/hyperlink" Target="http://luz.vc/ferramentas/planilhas-integradas/planilha-de-fluxo-de-caixa-com-controle-orcamentario/?utm_source=referral&amp;utm_medium=produtos&amp;utm_campaign=eve3" TargetMode="External"/><Relationship Id="rId17" Type="http://schemas.openxmlformats.org/officeDocument/2006/relationships/hyperlink" Target="http://luz.vc/ferramentas/planilhas-prontas/planilha-de-analise-swot/?utm_source=referral&amp;utm_medium=produtos&amp;utm_campaign=eve3" TargetMode="External"/><Relationship Id="rId25" Type="http://schemas.openxmlformats.org/officeDocument/2006/relationships/hyperlink" Target="http://luz.vc/ferramentas/planilhas-prontas/planilha-matriz-bcg/?utm_source=referral&amp;utm_medium=produtos&amp;utm_campaign=porter3.0" TargetMode="External"/><Relationship Id="rId2" Type="http://schemas.openxmlformats.org/officeDocument/2006/relationships/hyperlink" Target="http://luz.vc/ferramentas/pacotes/pacote-de-planilhas-luz/?utm_source=referral&amp;utm_medium=produtos&amp;utm_campaign=porter3.0" TargetMode="External"/><Relationship Id="rId16" Type="http://schemas.openxmlformats.org/officeDocument/2006/relationships/hyperlink" Target="http://luz.vc/ferramentas/planilhas-prontas/planilha-de-analise-swot/?utm_source=referral&amp;utm_medium=produtos&amp;utm_campaign=eve3" TargetMode="External"/><Relationship Id="rId20" Type="http://schemas.openxmlformats.org/officeDocument/2006/relationships/hyperlink" Target="http://luz.vc/ferramentas/planilhas-prontas/planilha-de-analise-swot/?utm_source=referral&amp;utm_medium=produtos&amp;utm_campaign=porter3.0" TargetMode="External"/><Relationship Id="rId29" Type="http://schemas.openxmlformats.org/officeDocument/2006/relationships/drawing" Target="../drawings/drawing8.xml"/><Relationship Id="rId1" Type="http://schemas.openxmlformats.org/officeDocument/2006/relationships/hyperlink" Target="http://luz.vc/ferramentas/pacotes/kit-estrategia/?utm_source=referral&amp;utm_medium=produtos&amp;utm_campaign=porter3.0" TargetMode="External"/><Relationship Id="rId6" Type="http://schemas.openxmlformats.org/officeDocument/2006/relationships/hyperlink" Target="http://luz.vc/ferramentas/apresentacoes/apresentacao-financeira/?utm_source=referral&amp;utm_medium=produtos&amp;utm_campaign=porter3.0" TargetMode="External"/><Relationship Id="rId11" Type="http://schemas.openxmlformats.org/officeDocument/2006/relationships/hyperlink" Target="http://luz.vc/ferramentas/planilhas-prontas/planilha-de-controle-de-estoque/?utm_source=referral&amp;utm_medium=produtos&amp;utm_campaign=porter3.0" TargetMode="External"/><Relationship Id="rId24" Type="http://schemas.openxmlformats.org/officeDocument/2006/relationships/hyperlink" Target="http://luz.vc/ferramentas/planilhas-prontas/planilha-de-fluxo-de-caixa/?utm_source=referral&amp;utm_medium=produtos&amp;utm_campaign=porter3.0" TargetMode="External"/><Relationship Id="rId5" Type="http://schemas.openxmlformats.org/officeDocument/2006/relationships/hyperlink" Target="http://luz.vc/ferramentas/pacotes/pacote-de-planilhas-de-financas-empresariais/?utm_source=referral&amp;utm_medium=produtos&amp;utm_campaign=porter3.0" TargetMode="External"/><Relationship Id="rId15" Type="http://schemas.openxmlformats.org/officeDocument/2006/relationships/hyperlink" Target="http://luz.vc/ferramentas/planilhas-prontas/planilha-avaliacao-desempenho-competencia/?utm_source=referral&amp;utm_medium=produtos&amp;utm_campaign=porter3.0" TargetMode="External"/><Relationship Id="rId23" Type="http://schemas.openxmlformats.org/officeDocument/2006/relationships/hyperlink" Target="http://luz.vc/ferramentas/pacotes/planejamento-financeiro/?utm_source=referral&amp;utm_medium=produtos&amp;utm_campaign=porter3.0" TargetMode="External"/><Relationship Id="rId28" Type="http://schemas.openxmlformats.org/officeDocument/2006/relationships/hyperlink" Target="http://luz.vc/ferramentas/pacotes/kit-estrategia/?utm_source=referral&amp;utm_medium=produtos&amp;utm_campaign=porter3.0" TargetMode="External"/><Relationship Id="rId10" Type="http://schemas.openxmlformats.org/officeDocument/2006/relationships/hyperlink" Target="http://luz.vc/ferramentas/planilhas-prontas/planilha-de-controle-de-estoque/?utm_source=referral&amp;utm_medium=produtos&amp;utm_campaign=porter3.0" TargetMode="External"/><Relationship Id="rId19" Type="http://schemas.openxmlformats.org/officeDocument/2006/relationships/hyperlink" Target="http://luz.vc/ferramentas/planilhas-prontas/planilha-de-fluxo-de-caixa/?utm_source=referral&amp;utm_medium=produtos&amp;utm_campaign=porter3.0" TargetMode="External"/><Relationship Id="rId4" Type="http://schemas.openxmlformats.org/officeDocument/2006/relationships/hyperlink" Target="http://luz.vc/ferramentas/pacotes/pacote-de-planilhas-de-financas-empresariais/?utm_source=referral&amp;utm_medium=produtos&amp;utm_campaign=porter3.0" TargetMode="External"/><Relationship Id="rId9" Type="http://schemas.openxmlformats.org/officeDocument/2006/relationships/hyperlink" Target="http://luz.vc/ferramentas/planilhas-prontas/planilha-avaliacao-desempenho-competencia/?utm_source=referral&amp;utm_medium=produtos&amp;utm_campaign=fc3" TargetMode="External"/><Relationship Id="rId14" Type="http://schemas.openxmlformats.org/officeDocument/2006/relationships/hyperlink" Target="https://luz.vc/minha-conta/?utm_source=referral&amp;utm_medium=produtos&amp;utm_campaign=porter3.0" TargetMode="External"/><Relationship Id="rId22" Type="http://schemas.openxmlformats.org/officeDocument/2006/relationships/hyperlink" Target="http://luz.vc/ferramentas/planilhas-integradas/planilha-de-fluxo-de-caixa-com-controle-orcamentario/?utm_source=referral&amp;utm_medium=produtos&amp;utm_campaign=porter3.0" TargetMode="External"/><Relationship Id="rId27" Type="http://schemas.openxmlformats.org/officeDocument/2006/relationships/hyperlink" Target="http://luz.vc/ferramentas/planilhas-prontas/planilha-de-analise-swot/?utm_source=referral&amp;utm_medium=produtos&amp;utm_campaign=fc3"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01"/>
  <sheetViews>
    <sheetView showGridLines="0" tabSelected="1" zoomScale="90" zoomScaleNormal="90" workbookViewId="0">
      <selection activeCell="C7" sqref="C7:L7"/>
    </sheetView>
  </sheetViews>
  <sheetFormatPr baseColWidth="10" defaultColWidth="9.06640625" defaultRowHeight="14.25" x14ac:dyDescent="0.45"/>
  <cols>
    <col min="1" max="1" width="27.73046875" style="1" customWidth="1"/>
    <col min="2" max="3" width="3.86328125" customWidth="1"/>
    <col min="4" max="4" width="10" customWidth="1"/>
    <col min="5" max="5" width="3.1328125" customWidth="1"/>
    <col min="6" max="9" width="11.3984375" customWidth="1"/>
    <col min="10" max="13" width="8.86328125" customWidth="1"/>
    <col min="14" max="14" width="31.1328125" customWidth="1"/>
    <col min="15" max="15" width="8.86328125" customWidth="1"/>
  </cols>
  <sheetData>
    <row r="1" spans="1:29" ht="40.9" customHeight="1" x14ac:dyDescent="0.45">
      <c r="B1" s="140"/>
      <c r="C1" s="141"/>
      <c r="D1" s="142" t="s">
        <v>245</v>
      </c>
      <c r="E1" s="141"/>
      <c r="F1" s="143"/>
      <c r="G1" s="143"/>
      <c r="H1" s="141"/>
      <c r="I1" s="141"/>
      <c r="J1" s="141"/>
      <c r="K1" s="141"/>
      <c r="L1" s="141"/>
      <c r="M1" s="141"/>
      <c r="N1" s="141"/>
      <c r="O1" s="141"/>
      <c r="P1" s="141"/>
      <c r="Q1" s="141"/>
      <c r="R1" s="141"/>
      <c r="S1" s="141"/>
      <c r="T1" s="141"/>
      <c r="U1" s="141"/>
      <c r="V1" s="141"/>
      <c r="W1" s="141"/>
      <c r="X1" s="141"/>
      <c r="Y1" s="141"/>
      <c r="Z1" s="141"/>
      <c r="AA1" s="141"/>
      <c r="AB1" s="141"/>
      <c r="AC1" s="141"/>
    </row>
    <row r="2" spans="1:29" s="7" customFormat="1" ht="33.950000000000003" customHeight="1" x14ac:dyDescent="0.45">
      <c r="A2" s="1"/>
      <c r="B2"/>
      <c r="C2"/>
      <c r="D2"/>
      <c r="E2"/>
      <c r="F2"/>
      <c r="G2"/>
      <c r="H2"/>
      <c r="I2"/>
      <c r="J2"/>
      <c r="K2"/>
      <c r="L2"/>
      <c r="M2"/>
      <c r="N2"/>
      <c r="O2"/>
      <c r="P2"/>
      <c r="Q2"/>
      <c r="R2"/>
      <c r="S2"/>
      <c r="T2"/>
      <c r="U2"/>
      <c r="V2"/>
      <c r="W2"/>
      <c r="X2"/>
      <c r="Y2"/>
      <c r="Z2"/>
      <c r="AA2"/>
      <c r="AB2"/>
      <c r="AC2"/>
    </row>
    <row r="3" spans="1:29" s="7" customFormat="1" ht="35.65" customHeight="1" x14ac:dyDescent="0.7">
      <c r="A3" s="1"/>
      <c r="C3"/>
      <c r="D3" s="97" t="s">
        <v>3</v>
      </c>
      <c r="E3" s="97"/>
      <c r="F3" s="97"/>
      <c r="G3" s="97"/>
      <c r="H3" s="97"/>
      <c r="I3" s="97"/>
      <c r="J3" s="97"/>
      <c r="K3" s="97"/>
      <c r="L3" s="97"/>
      <c r="M3" s="97"/>
      <c r="N3" s="97"/>
      <c r="O3"/>
      <c r="P3" s="8"/>
      <c r="Q3" s="8"/>
    </row>
    <row r="4" spans="1:29" s="7" customFormat="1" ht="53.65" customHeight="1" x14ac:dyDescent="1.75">
      <c r="A4" s="1"/>
      <c r="C4"/>
      <c r="D4" s="88" t="s">
        <v>232</v>
      </c>
      <c r="E4" s="88"/>
      <c r="F4" s="88"/>
      <c r="G4" s="88"/>
      <c r="H4" s="88"/>
      <c r="I4" s="88"/>
      <c r="J4" s="88"/>
      <c r="K4" s="88"/>
      <c r="L4" s="88"/>
      <c r="M4" s="88"/>
      <c r="N4" s="88"/>
      <c r="O4"/>
    </row>
    <row r="5" spans="1:29" s="7" customFormat="1" ht="7.9" customHeight="1" x14ac:dyDescent="0.45">
      <c r="A5" s="1"/>
      <c r="C5" s="99" t="s">
        <v>4</v>
      </c>
      <c r="D5" s="99"/>
      <c r="E5" s="99"/>
      <c r="F5" s="99"/>
      <c r="G5" s="99"/>
      <c r="H5" s="99"/>
      <c r="I5" s="99"/>
      <c r="J5" s="99"/>
      <c r="K5" s="99"/>
      <c r="L5" s="99"/>
      <c r="M5" s="99"/>
      <c r="N5" s="99"/>
      <c r="O5" s="99"/>
      <c r="P5" s="99"/>
      <c r="Q5" s="99"/>
      <c r="R5" s="99"/>
      <c r="S5" s="87"/>
      <c r="T5" s="87"/>
      <c r="U5" s="87"/>
    </row>
    <row r="6" spans="1:29" ht="30" customHeight="1" x14ac:dyDescent="0.45">
      <c r="B6" s="7"/>
      <c r="C6" s="99"/>
      <c r="D6" s="99"/>
      <c r="E6" s="99"/>
      <c r="F6" s="99"/>
      <c r="G6" s="99"/>
      <c r="H6" s="99"/>
      <c r="I6" s="99"/>
      <c r="J6" s="99"/>
      <c r="K6" s="99"/>
      <c r="L6" s="99"/>
      <c r="M6" s="99"/>
      <c r="N6" s="99"/>
      <c r="O6" s="99"/>
      <c r="P6" s="99"/>
      <c r="Q6" s="99"/>
      <c r="R6" s="99"/>
      <c r="S6" s="87"/>
      <c r="T6" s="87"/>
      <c r="U6" s="87"/>
      <c r="V6" s="7"/>
      <c r="W6" s="7"/>
      <c r="X6" s="7"/>
      <c r="Y6" s="7"/>
      <c r="Z6" s="7"/>
      <c r="AA6" s="7"/>
      <c r="AB6" s="7"/>
      <c r="AC6" s="7"/>
    </row>
    <row r="7" spans="1:29" ht="30" customHeight="1" x14ac:dyDescent="0.45">
      <c r="C7" s="99"/>
      <c r="D7" s="99"/>
      <c r="E7" s="99"/>
      <c r="F7" s="99"/>
      <c r="G7" s="99"/>
      <c r="H7" s="99"/>
      <c r="I7" s="99"/>
      <c r="J7" s="99"/>
      <c r="K7" s="99"/>
      <c r="L7" s="99"/>
      <c r="M7" s="99"/>
      <c r="N7" s="99"/>
      <c r="O7" s="99"/>
      <c r="P7" s="99"/>
      <c r="Q7" s="99"/>
      <c r="R7" s="99"/>
      <c r="S7" s="87"/>
      <c r="T7" s="87"/>
    </row>
    <row r="8" spans="1:29" ht="30" customHeight="1" x14ac:dyDescent="0.45">
      <c r="C8" s="94" t="s">
        <v>5</v>
      </c>
      <c r="D8" s="94"/>
      <c r="E8" s="94"/>
      <c r="F8" s="94"/>
      <c r="G8" s="94"/>
      <c r="H8" s="94"/>
      <c r="I8" s="94"/>
      <c r="J8" s="94"/>
      <c r="K8" s="94"/>
      <c r="L8" s="94"/>
      <c r="M8" s="94"/>
      <c r="N8" s="94"/>
    </row>
    <row r="9" spans="1:29" ht="30" customHeight="1" x14ac:dyDescent="0.45">
      <c r="C9" s="52"/>
      <c r="D9" s="52"/>
      <c r="E9" s="52"/>
      <c r="F9" s="52"/>
      <c r="G9" s="52"/>
      <c r="H9" s="52"/>
      <c r="I9" s="52"/>
      <c r="J9" s="52"/>
      <c r="K9" s="52"/>
      <c r="L9" s="52"/>
      <c r="M9" s="52"/>
      <c r="N9" s="52"/>
    </row>
    <row r="10" spans="1:29" ht="30" customHeight="1" x14ac:dyDescent="0.45">
      <c r="D10" s="95" t="s">
        <v>6</v>
      </c>
      <c r="E10" s="95"/>
      <c r="F10" s="96" t="s">
        <v>213</v>
      </c>
      <c r="G10" s="96"/>
      <c r="H10" s="96"/>
      <c r="I10" s="96"/>
      <c r="J10" s="98"/>
      <c r="K10" s="98"/>
      <c r="L10" s="98"/>
      <c r="M10" s="9"/>
    </row>
    <row r="11" spans="1:29" ht="30" customHeight="1" x14ac:dyDescent="0.45">
      <c r="D11" s="93" t="s">
        <v>229</v>
      </c>
      <c r="E11" s="93"/>
      <c r="F11" s="93"/>
      <c r="G11" s="93"/>
      <c r="H11" s="93"/>
      <c r="I11" s="93"/>
      <c r="J11" s="93"/>
      <c r="K11" s="93"/>
      <c r="L11" s="93"/>
      <c r="M11" s="93"/>
      <c r="N11" s="93"/>
    </row>
    <row r="12" spans="1:29" ht="30" customHeight="1" x14ac:dyDescent="0.45">
      <c r="D12" s="93"/>
      <c r="E12" s="93"/>
      <c r="F12" s="93"/>
      <c r="G12" s="93"/>
      <c r="H12" s="93"/>
      <c r="I12" s="93"/>
      <c r="J12" s="93"/>
      <c r="K12" s="93"/>
      <c r="L12" s="93"/>
      <c r="M12" s="93"/>
      <c r="N12" s="93"/>
    </row>
    <row r="13" spans="1:29" ht="30" customHeight="1" x14ac:dyDescent="0.45">
      <c r="C13" s="10"/>
      <c r="D13" s="11" t="s">
        <v>7</v>
      </c>
      <c r="E13" s="12"/>
      <c r="F13" s="12"/>
      <c r="G13" s="12"/>
      <c r="H13" s="12"/>
      <c r="I13" s="12"/>
      <c r="J13" s="12"/>
      <c r="K13" s="12"/>
      <c r="L13" s="12"/>
      <c r="M13" s="12"/>
      <c r="N13" s="12"/>
      <c r="O13" s="10"/>
    </row>
    <row r="14" spans="1:29" ht="30" customHeight="1" x14ac:dyDescent="0.45">
      <c r="C14" s="10"/>
      <c r="D14" s="11" t="s">
        <v>8</v>
      </c>
      <c r="E14" s="12"/>
      <c r="F14" s="12"/>
      <c r="G14" s="12"/>
      <c r="H14" s="12"/>
      <c r="I14" s="12"/>
      <c r="J14" s="12"/>
      <c r="K14" s="12"/>
      <c r="L14" s="12"/>
      <c r="M14" s="12"/>
      <c r="N14" s="12"/>
      <c r="O14" s="10"/>
    </row>
    <row r="15" spans="1:29" ht="30" customHeight="1" x14ac:dyDescent="0.45">
      <c r="D15" s="11" t="s">
        <v>9</v>
      </c>
      <c r="E15" s="13"/>
      <c r="F15" s="13"/>
      <c r="G15" s="13"/>
      <c r="H15" s="13"/>
      <c r="I15" s="13"/>
      <c r="J15" s="13"/>
      <c r="K15" s="13"/>
      <c r="L15" s="13"/>
      <c r="M15" s="13"/>
      <c r="N15" s="13"/>
    </row>
    <row r="16" spans="1:29" ht="30" customHeight="1" x14ac:dyDescent="0.45">
      <c r="D16" s="11" t="s">
        <v>10</v>
      </c>
      <c r="E16" s="14"/>
      <c r="F16" s="14"/>
      <c r="G16" s="14"/>
      <c r="H16" s="14"/>
      <c r="I16" s="14"/>
      <c r="J16" s="14"/>
      <c r="K16" s="14"/>
      <c r="L16" s="14"/>
      <c r="M16" s="14"/>
      <c r="N16" s="14"/>
    </row>
    <row r="17" spans="3:15" ht="30" customHeight="1" x14ac:dyDescent="0.45">
      <c r="D17" s="11" t="s">
        <v>11</v>
      </c>
      <c r="E17" s="14"/>
      <c r="F17" s="14"/>
      <c r="G17" s="14"/>
      <c r="H17" s="14"/>
      <c r="I17" s="14"/>
      <c r="J17" s="14"/>
      <c r="K17" s="14"/>
      <c r="L17" s="14"/>
      <c r="M17" s="14"/>
      <c r="N17" s="14"/>
    </row>
    <row r="18" spans="3:15" ht="30" customHeight="1" x14ac:dyDescent="0.45"/>
    <row r="19" spans="3:15" ht="30" customHeight="1" x14ac:dyDescent="0.45">
      <c r="D19" s="95" t="s">
        <v>12</v>
      </c>
      <c r="E19" s="95"/>
      <c r="F19" s="96" t="s">
        <v>215</v>
      </c>
      <c r="G19" s="96"/>
      <c r="H19" s="96"/>
      <c r="I19" s="96"/>
      <c r="J19" s="96"/>
      <c r="K19" s="96"/>
      <c r="L19" s="96"/>
      <c r="M19" s="96"/>
      <c r="N19" s="96"/>
    </row>
    <row r="20" spans="3:15" ht="30" customHeight="1" x14ac:dyDescent="0.45">
      <c r="D20" s="93" t="s">
        <v>214</v>
      </c>
      <c r="E20" s="93"/>
      <c r="F20" s="93"/>
      <c r="G20" s="93"/>
      <c r="H20" s="93"/>
      <c r="I20" s="93"/>
      <c r="J20" s="93"/>
      <c r="K20" s="93"/>
      <c r="L20" s="93"/>
      <c r="M20" s="93"/>
      <c r="N20" s="93"/>
    </row>
    <row r="21" spans="3:15" ht="30" customHeight="1" x14ac:dyDescent="0.45">
      <c r="D21" s="93"/>
      <c r="E21" s="93"/>
      <c r="F21" s="93"/>
      <c r="G21" s="93"/>
      <c r="H21" s="93"/>
      <c r="I21" s="93"/>
      <c r="J21" s="93"/>
      <c r="K21" s="93"/>
      <c r="L21" s="93"/>
      <c r="M21" s="93"/>
      <c r="N21" s="93"/>
    </row>
    <row r="22" spans="3:15" ht="30" customHeight="1" x14ac:dyDescent="0.45">
      <c r="C22" s="10"/>
      <c r="O22" s="10"/>
    </row>
    <row r="23" spans="3:15" ht="30" customHeight="1" x14ac:dyDescent="0.45">
      <c r="C23" s="10"/>
      <c r="D23" s="95" t="s">
        <v>13</v>
      </c>
      <c r="E23" s="95"/>
      <c r="F23" s="96" t="s">
        <v>14</v>
      </c>
      <c r="G23" s="96"/>
      <c r="H23" s="96"/>
      <c r="I23" s="96"/>
      <c r="J23" s="96"/>
      <c r="K23" s="96"/>
      <c r="L23" s="96"/>
      <c r="M23" s="96"/>
      <c r="N23" s="96"/>
      <c r="O23" s="10"/>
    </row>
    <row r="24" spans="3:15" ht="30" customHeight="1" x14ac:dyDescent="0.45">
      <c r="D24" s="93" t="s">
        <v>230</v>
      </c>
      <c r="E24" s="93"/>
      <c r="F24" s="93"/>
      <c r="G24" s="93"/>
      <c r="H24" s="93"/>
      <c r="I24" s="93"/>
      <c r="J24" s="93"/>
      <c r="K24" s="93"/>
      <c r="L24" s="93"/>
      <c r="M24" s="93"/>
      <c r="N24" s="93"/>
    </row>
    <row r="25" spans="3:15" ht="30" customHeight="1" x14ac:dyDescent="0.45">
      <c r="D25" s="93"/>
      <c r="E25" s="93"/>
      <c r="F25" s="93"/>
      <c r="G25" s="93"/>
      <c r="H25" s="93"/>
      <c r="I25" s="93"/>
      <c r="J25" s="93"/>
      <c r="K25" s="93"/>
      <c r="L25" s="93"/>
      <c r="M25" s="93"/>
      <c r="N25" s="93"/>
    </row>
    <row r="26" spans="3:15" ht="30" customHeight="1" x14ac:dyDescent="0.45">
      <c r="D26" s="15"/>
      <c r="E26" s="13"/>
      <c r="F26" s="13"/>
      <c r="G26" s="13"/>
      <c r="H26" s="13"/>
      <c r="I26" s="13"/>
      <c r="J26" s="13"/>
      <c r="K26" s="13"/>
      <c r="L26" s="13"/>
      <c r="M26" s="13"/>
      <c r="N26" s="13"/>
    </row>
    <row r="27" spans="3:15" ht="30" customHeight="1" x14ac:dyDescent="0.45">
      <c r="D27" s="15"/>
      <c r="E27" s="13"/>
      <c r="F27" s="13"/>
      <c r="G27" s="13"/>
      <c r="H27" s="13"/>
      <c r="I27" s="13"/>
      <c r="J27" s="13"/>
      <c r="K27" s="13"/>
      <c r="L27" s="13"/>
      <c r="M27" s="13"/>
      <c r="N27" s="13"/>
    </row>
    <row r="28" spans="3:15" ht="30" customHeight="1" x14ac:dyDescent="0.45">
      <c r="D28" s="95" t="s">
        <v>15</v>
      </c>
      <c r="E28" s="95"/>
      <c r="F28" s="96" t="s">
        <v>16</v>
      </c>
      <c r="G28" s="96"/>
      <c r="H28" s="96"/>
      <c r="I28" s="96"/>
      <c r="J28" s="96"/>
      <c r="K28" s="96"/>
      <c r="L28" s="96"/>
      <c r="M28" s="96"/>
      <c r="N28" s="96"/>
    </row>
    <row r="29" spans="3:15" ht="30" customHeight="1" x14ac:dyDescent="0.45">
      <c r="D29" s="93" t="s">
        <v>231</v>
      </c>
      <c r="E29" s="93"/>
      <c r="F29" s="93"/>
      <c r="G29" s="93"/>
      <c r="H29" s="93"/>
      <c r="I29" s="93"/>
      <c r="J29" s="93"/>
      <c r="K29" s="93"/>
      <c r="L29" s="93"/>
      <c r="M29" s="93"/>
      <c r="N29" s="93"/>
    </row>
    <row r="30" spans="3:15" ht="30" customHeight="1" x14ac:dyDescent="0.45">
      <c r="D30" s="93"/>
      <c r="E30" s="93"/>
      <c r="F30" s="93"/>
      <c r="G30" s="93"/>
      <c r="H30" s="93"/>
      <c r="I30" s="93"/>
      <c r="J30" s="93"/>
      <c r="K30" s="93"/>
      <c r="L30" s="93"/>
      <c r="M30" s="93"/>
      <c r="N30" s="93"/>
    </row>
    <row r="31" spans="3:15" ht="30" customHeight="1" x14ac:dyDescent="0.45">
      <c r="D31" s="16"/>
      <c r="E31" s="16"/>
      <c r="F31" s="16"/>
      <c r="G31" s="16"/>
      <c r="H31" s="16"/>
      <c r="I31" s="16"/>
      <c r="J31" s="16"/>
      <c r="K31" s="16"/>
      <c r="L31" s="16"/>
      <c r="M31" s="16"/>
      <c r="N31" s="16"/>
    </row>
    <row r="32" spans="3:15" ht="30" customHeight="1" x14ac:dyDescent="0.45">
      <c r="D32" s="16"/>
      <c r="E32" s="16"/>
      <c r="F32" s="16"/>
      <c r="G32" s="16"/>
      <c r="H32" s="16"/>
      <c r="I32" s="16"/>
      <c r="J32" s="16"/>
      <c r="K32" s="16"/>
      <c r="L32" s="16"/>
      <c r="M32" s="16"/>
      <c r="N32" s="16"/>
    </row>
    <row r="33" spans="4:14" ht="30" customHeight="1" x14ac:dyDescent="0.45">
      <c r="D33" s="95" t="s">
        <v>17</v>
      </c>
      <c r="E33" s="95"/>
      <c r="F33" s="96" t="s">
        <v>18</v>
      </c>
      <c r="G33" s="96"/>
      <c r="H33" s="96"/>
      <c r="I33" s="96"/>
      <c r="J33" s="96"/>
      <c r="K33" s="96"/>
      <c r="L33" s="96"/>
      <c r="M33" s="96"/>
      <c r="N33" s="96"/>
    </row>
    <row r="34" spans="4:14" ht="30" customHeight="1" x14ac:dyDescent="0.45">
      <c r="D34" s="93" t="s">
        <v>19</v>
      </c>
      <c r="E34" s="93"/>
      <c r="F34" s="93"/>
      <c r="G34" s="93"/>
      <c r="H34" s="93"/>
      <c r="I34" s="93"/>
      <c r="J34" s="93"/>
      <c r="K34" s="93"/>
      <c r="L34" s="93"/>
      <c r="M34" s="93"/>
      <c r="N34" s="93"/>
    </row>
    <row r="35" spans="4:14" ht="30" customHeight="1" x14ac:dyDescent="0.45">
      <c r="D35" s="93"/>
      <c r="E35" s="93"/>
      <c r="F35" s="93"/>
      <c r="G35" s="93"/>
      <c r="H35" s="93"/>
      <c r="I35" s="93"/>
      <c r="J35" s="93"/>
      <c r="K35" s="93"/>
      <c r="L35" s="93"/>
      <c r="M35" s="93"/>
      <c r="N35" s="93"/>
    </row>
    <row r="36" spans="4:14" ht="30" customHeight="1" x14ac:dyDescent="0.45"/>
    <row r="37" spans="4:14" ht="30" customHeight="1" x14ac:dyDescent="0.45"/>
    <row r="38" spans="4:14" ht="30" customHeight="1" x14ac:dyDescent="0.45"/>
    <row r="39" spans="4:14" ht="30" customHeight="1" x14ac:dyDescent="0.45"/>
    <row r="40" spans="4:14" ht="30" customHeight="1" x14ac:dyDescent="0.45"/>
    <row r="41" spans="4:14" ht="30" customHeight="1" x14ac:dyDescent="0.45"/>
    <row r="42" spans="4:14" ht="30" customHeight="1" x14ac:dyDescent="0.45"/>
    <row r="43" spans="4:14" ht="30" customHeight="1" x14ac:dyDescent="0.45"/>
    <row r="44" spans="4:14" ht="30" customHeight="1" x14ac:dyDescent="0.45"/>
    <row r="45" spans="4:14" ht="30" customHeight="1" x14ac:dyDescent="0.45"/>
    <row r="46" spans="4:14" ht="30" customHeight="1" x14ac:dyDescent="0.45"/>
    <row r="47" spans="4:14" ht="30" customHeight="1" x14ac:dyDescent="0.45"/>
    <row r="48" spans="4:14" ht="30" customHeight="1" x14ac:dyDescent="0.45"/>
    <row r="49" ht="30" customHeight="1" x14ac:dyDescent="0.45"/>
    <row r="50" ht="30" customHeight="1" x14ac:dyDescent="0.45"/>
    <row r="51" ht="30" customHeight="1" x14ac:dyDescent="0.45"/>
    <row r="52" ht="30" customHeight="1" x14ac:dyDescent="0.45"/>
    <row r="53" ht="30" customHeight="1" x14ac:dyDescent="0.45"/>
    <row r="54" ht="30" customHeight="1" x14ac:dyDescent="0.45"/>
    <row r="55" ht="30" customHeight="1" x14ac:dyDescent="0.45"/>
    <row r="56" ht="30" customHeight="1" x14ac:dyDescent="0.45"/>
    <row r="57" ht="30" customHeight="1" x14ac:dyDescent="0.45"/>
    <row r="58" ht="30" customHeight="1" x14ac:dyDescent="0.45"/>
    <row r="59" ht="30" customHeight="1" x14ac:dyDescent="0.45"/>
    <row r="60" ht="30" customHeight="1" x14ac:dyDescent="0.45"/>
    <row r="61" ht="30" customHeight="1" x14ac:dyDescent="0.45"/>
    <row r="62" ht="30" customHeight="1" x14ac:dyDescent="0.45"/>
    <row r="63" ht="30" customHeight="1" x14ac:dyDescent="0.45"/>
    <row r="64" ht="30" customHeight="1" x14ac:dyDescent="0.45"/>
    <row r="65" ht="30" customHeight="1" x14ac:dyDescent="0.45"/>
    <row r="66" ht="30" customHeight="1" x14ac:dyDescent="0.45"/>
    <row r="67" ht="30" customHeight="1" x14ac:dyDescent="0.45"/>
    <row r="68" ht="30" customHeight="1" x14ac:dyDescent="0.45"/>
    <row r="69" ht="30" customHeight="1" x14ac:dyDescent="0.45"/>
    <row r="70" ht="30" customHeight="1" x14ac:dyDescent="0.45"/>
    <row r="71" ht="30" customHeight="1" x14ac:dyDescent="0.45"/>
    <row r="72" ht="30" customHeight="1" x14ac:dyDescent="0.45"/>
    <row r="73" ht="30" customHeight="1" x14ac:dyDescent="0.45"/>
    <row r="74" ht="30" customHeight="1" x14ac:dyDescent="0.45"/>
    <row r="75" ht="30" customHeight="1" x14ac:dyDescent="0.45"/>
    <row r="76" ht="30" customHeight="1" x14ac:dyDescent="0.45"/>
    <row r="77" ht="30" customHeight="1" x14ac:dyDescent="0.45"/>
    <row r="78" ht="30" customHeight="1" x14ac:dyDescent="0.45"/>
    <row r="79" ht="30" customHeight="1" x14ac:dyDescent="0.45"/>
    <row r="80" ht="30" customHeight="1" x14ac:dyDescent="0.45"/>
    <row r="81" ht="30" customHeight="1" x14ac:dyDescent="0.45"/>
    <row r="82" ht="30" customHeight="1" x14ac:dyDescent="0.45"/>
    <row r="83" ht="30" customHeight="1" x14ac:dyDescent="0.45"/>
    <row r="84" ht="30" customHeight="1" x14ac:dyDescent="0.45"/>
    <row r="85" ht="30" customHeight="1" x14ac:dyDescent="0.45"/>
    <row r="86" ht="30" customHeight="1" x14ac:dyDescent="0.45"/>
    <row r="87" ht="30" customHeight="1" x14ac:dyDescent="0.45"/>
    <row r="88" ht="30" customHeight="1" x14ac:dyDescent="0.45"/>
    <row r="89" ht="30" customHeight="1" x14ac:dyDescent="0.45"/>
    <row r="90" ht="30" customHeight="1" x14ac:dyDescent="0.45"/>
    <row r="91" ht="30" customHeight="1" x14ac:dyDescent="0.45"/>
    <row r="92" ht="30" customHeight="1" x14ac:dyDescent="0.45"/>
    <row r="93" ht="30" customHeight="1" x14ac:dyDescent="0.45"/>
    <row r="94" ht="30" customHeight="1" x14ac:dyDescent="0.45"/>
    <row r="95" ht="30" customHeight="1" x14ac:dyDescent="0.45"/>
    <row r="96" ht="30" customHeight="1" x14ac:dyDescent="0.45"/>
    <row r="97" ht="30" customHeight="1" x14ac:dyDescent="0.45"/>
    <row r="98" ht="30" customHeight="1" x14ac:dyDescent="0.45"/>
    <row r="99" ht="30" customHeight="1" x14ac:dyDescent="0.45"/>
    <row r="100" ht="30" customHeight="1" x14ac:dyDescent="0.45"/>
    <row r="101" ht="30" customHeight="1" x14ac:dyDescent="0.45"/>
  </sheetData>
  <sheetProtection algorithmName="SHA-512" hashValue="CjGsfbM3Kz6RxD3JHk0gg3cjPFNtXeM7qVwjwGJOWe4XNAH8Iz2wpyGE3xxx0l8pptMPW+a4nSSIypnsBbn84w==" saltValue="4OFRbALCbDIPxXbcJgKhaA==" spinCount="100000" sheet="1" objects="1" scenarios="1" formatCells="0" formatColumns="0" formatRows="0" selectLockedCells="1"/>
  <mergeCells count="19">
    <mergeCell ref="D3:N3"/>
    <mergeCell ref="D10:E10"/>
    <mergeCell ref="F10:I10"/>
    <mergeCell ref="J10:L10"/>
    <mergeCell ref="C5:R7"/>
    <mergeCell ref="D34:N35"/>
    <mergeCell ref="C8:N8"/>
    <mergeCell ref="D24:N25"/>
    <mergeCell ref="D28:E28"/>
    <mergeCell ref="F28:N28"/>
    <mergeCell ref="D29:N30"/>
    <mergeCell ref="D33:E33"/>
    <mergeCell ref="F33:N33"/>
    <mergeCell ref="D11:N12"/>
    <mergeCell ref="D19:E19"/>
    <mergeCell ref="F19:N19"/>
    <mergeCell ref="D20:N21"/>
    <mergeCell ref="D23:E23"/>
    <mergeCell ref="F23:N23"/>
  </mergeCells>
  <hyperlinks>
    <hyperlink ref="D10:E10" location="pri!A1" display="Passo 1" xr:uid="{00000000-0004-0000-0000-000000000000}"/>
    <hyperlink ref="D19:E19" location="sec!A1" display="Passo 2" xr:uid="{00000000-0004-0000-0000-000001000000}"/>
    <hyperlink ref="D28:E28" location="ale!A1" display="Passo 4" xr:uid="{00000000-0004-0000-0000-000002000000}"/>
    <hyperlink ref="D33:E33" location="rel!A1" display="Passo 5" xr:uid="{00000000-0004-0000-0000-000003000000}"/>
    <hyperlink ref="D23:E23" location="gra!A1" display="Passo 3" xr:uid="{00000000-0004-0000-0000-000004000000}"/>
  </hyperlinks>
  <pageMargins left="0.511811024" right="0.511811024" top="0.78740157499999996" bottom="0.78740157499999996" header="0.31496062000000002" footer="0.3149606200000000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100"/>
  <sheetViews>
    <sheetView showGridLines="0" zoomScale="90" zoomScaleNormal="90" workbookViewId="0">
      <selection activeCell="D6" sqref="D6:L6"/>
    </sheetView>
  </sheetViews>
  <sheetFormatPr baseColWidth="10" defaultColWidth="9.06640625" defaultRowHeight="14.25" x14ac:dyDescent="0.45"/>
  <cols>
    <col min="1" max="1" width="27.73046875" style="1" customWidth="1"/>
    <col min="2" max="2" width="3.86328125" style="2" customWidth="1"/>
    <col min="3" max="3" width="43.59765625" customWidth="1"/>
    <col min="4" max="4" width="5.73046875" customWidth="1"/>
    <col min="5" max="5" width="5.3984375" customWidth="1"/>
    <col min="6" max="6" width="5" customWidth="1"/>
    <col min="7" max="7" width="3.1328125" customWidth="1"/>
    <col min="10" max="10" width="29" bestFit="1" customWidth="1"/>
    <col min="11" max="11" width="19.73046875" customWidth="1"/>
    <col min="15" max="16" width="9.06640625" style="2"/>
  </cols>
  <sheetData>
    <row r="1" spans="1:29" ht="40.9" customHeight="1" x14ac:dyDescent="0.45">
      <c r="B1" s="140"/>
      <c r="C1" s="141"/>
      <c r="D1" s="142" t="s">
        <v>245</v>
      </c>
      <c r="E1" s="141"/>
      <c r="F1" s="143"/>
      <c r="G1" s="143"/>
      <c r="H1" s="141"/>
      <c r="I1" s="141"/>
      <c r="J1" s="141"/>
      <c r="K1" s="141"/>
      <c r="L1" s="141"/>
      <c r="M1" s="141"/>
      <c r="N1" s="141"/>
      <c r="O1" s="141"/>
      <c r="P1" s="141"/>
      <c r="Q1" s="141"/>
      <c r="R1" s="141"/>
      <c r="S1" s="141"/>
      <c r="T1" s="141"/>
      <c r="U1" s="141"/>
      <c r="V1" s="141"/>
      <c r="W1" s="141"/>
      <c r="X1" s="141"/>
      <c r="Y1" s="141"/>
      <c r="Z1" s="141"/>
      <c r="AA1" s="141"/>
      <c r="AB1" s="141"/>
      <c r="AC1" s="141"/>
    </row>
    <row r="2" spans="1:29" s="3" customFormat="1" ht="21.6" customHeight="1" x14ac:dyDescent="0.7">
      <c r="A2" s="1"/>
      <c r="B2" s="20"/>
      <c r="C2" s="6" t="s">
        <v>239</v>
      </c>
      <c r="O2" s="20"/>
      <c r="P2" s="20"/>
    </row>
    <row r="3" spans="1:29" s="3" customFormat="1" ht="21.6" customHeight="1" x14ac:dyDescent="0.45">
      <c r="A3" s="1"/>
      <c r="B3" s="20"/>
      <c r="O3" s="20"/>
      <c r="P3" s="20"/>
    </row>
    <row r="4" spans="1:29" ht="30" customHeight="1" x14ac:dyDescent="0.45">
      <c r="B4" s="20"/>
      <c r="C4" s="3"/>
      <c r="D4" s="3"/>
      <c r="E4" s="3"/>
      <c r="F4" s="3"/>
      <c r="G4" s="3"/>
      <c r="H4" s="3"/>
      <c r="I4" s="3"/>
      <c r="J4" s="3"/>
      <c r="K4" s="3"/>
      <c r="L4" s="3"/>
      <c r="M4" s="3"/>
      <c r="N4" s="3"/>
      <c r="O4" s="20"/>
      <c r="P4" s="20"/>
      <c r="Q4" s="3"/>
      <c r="R4" s="3"/>
      <c r="S4" s="3"/>
      <c r="T4" s="3"/>
      <c r="U4" s="3"/>
      <c r="V4" s="3"/>
      <c r="W4" s="3"/>
      <c r="X4" s="3"/>
      <c r="Y4" s="3"/>
      <c r="Z4" s="3"/>
      <c r="AA4" s="3"/>
      <c r="AB4" s="3"/>
      <c r="AC4" s="3"/>
    </row>
    <row r="5" spans="1:29" ht="30" customHeight="1" thickBot="1" x14ac:dyDescent="0.5"/>
    <row r="6" spans="1:29" ht="30" customHeight="1" thickTop="1" thickBot="1" x14ac:dyDescent="0.5">
      <c r="C6" s="90" t="s">
        <v>221</v>
      </c>
      <c r="D6" s="106" t="s">
        <v>233</v>
      </c>
      <c r="E6" s="107"/>
      <c r="F6" s="107"/>
      <c r="G6" s="107"/>
      <c r="H6" s="107"/>
      <c r="I6" s="107"/>
      <c r="J6" s="107"/>
      <c r="K6" s="107"/>
      <c r="L6" s="108"/>
    </row>
    <row r="7" spans="1:29" ht="30" customHeight="1" thickTop="1" thickBot="1" x14ac:dyDescent="0.5">
      <c r="D7" s="89"/>
    </row>
    <row r="8" spans="1:29" ht="30" customHeight="1" thickTop="1" thickBot="1" x14ac:dyDescent="0.5">
      <c r="C8" s="103" t="s">
        <v>20</v>
      </c>
      <c r="D8" s="104"/>
      <c r="E8" s="104"/>
      <c r="F8" s="104"/>
      <c r="G8" s="104"/>
      <c r="H8" s="104"/>
      <c r="I8" s="104"/>
      <c r="J8" s="104"/>
      <c r="K8" s="104"/>
      <c r="L8" s="105"/>
    </row>
    <row r="9" spans="1:29" ht="30" customHeight="1" thickTop="1" thickBot="1" x14ac:dyDescent="0.5">
      <c r="B9" s="2">
        <v>1</v>
      </c>
      <c r="C9" s="109" t="s">
        <v>21</v>
      </c>
      <c r="D9" s="110"/>
      <c r="E9" s="110"/>
      <c r="F9" s="110"/>
      <c r="G9" s="110"/>
      <c r="H9" s="110"/>
      <c r="I9" s="111"/>
      <c r="J9" s="17" t="s">
        <v>234</v>
      </c>
      <c r="K9" s="17" t="s">
        <v>235</v>
      </c>
      <c r="L9" s="18">
        <f>IF(C9="","",O9*P9)</f>
        <v>10</v>
      </c>
      <c r="O9" s="2">
        <f>IF(J9="Concuerdo totalmente",5,IF(J9="Concuerdo en parte",4,IF(J9="Ni de acuerdo ni de desacuerdo",3,IF(J9="Desacuerdo em parte",2,0))))</f>
        <v>5</v>
      </c>
      <c r="P9" s="19">
        <f>IF(K9="Muy importante",2,IF(K9="Importante",1.5,1))</f>
        <v>2</v>
      </c>
    </row>
    <row r="10" spans="1:29" ht="30" customHeight="1" thickTop="1" thickBot="1" x14ac:dyDescent="0.5">
      <c r="B10" s="2">
        <v>2</v>
      </c>
      <c r="C10" s="109" t="s">
        <v>22</v>
      </c>
      <c r="D10" s="110" t="s">
        <v>22</v>
      </c>
      <c r="E10" s="110" t="s">
        <v>22</v>
      </c>
      <c r="F10" s="110" t="s">
        <v>22</v>
      </c>
      <c r="G10" s="110" t="s">
        <v>22</v>
      </c>
      <c r="H10" s="110" t="s">
        <v>22</v>
      </c>
      <c r="I10" s="111" t="s">
        <v>22</v>
      </c>
      <c r="J10" s="17" t="s">
        <v>240</v>
      </c>
      <c r="K10" s="17" t="s">
        <v>243</v>
      </c>
      <c r="L10" s="18">
        <f t="shared" ref="L10:L13" si="0">IF(C10="","",O10*P10)</f>
        <v>6</v>
      </c>
      <c r="O10" s="2">
        <f t="shared" ref="O10:O14" si="1">IF(J10="Concuerdo totalmente",5,IF(J10="Concuerdo en parte",4,IF(J10="Ni de acuerdo ni de desacuerdo",3,IF(J10="Desacuerdo em parte",2,0))))</f>
        <v>4</v>
      </c>
      <c r="P10" s="19">
        <f t="shared" ref="P10:P14" si="2">IF(K10="Muy importante",2,IF(K10="Importante",1.5,1))</f>
        <v>1.5</v>
      </c>
    </row>
    <row r="11" spans="1:29" ht="30" customHeight="1" thickTop="1" thickBot="1" x14ac:dyDescent="0.5">
      <c r="B11" s="2">
        <v>3</v>
      </c>
      <c r="C11" s="109" t="s">
        <v>23</v>
      </c>
      <c r="D11" s="110" t="s">
        <v>23</v>
      </c>
      <c r="E11" s="110" t="s">
        <v>23</v>
      </c>
      <c r="F11" s="110" t="s">
        <v>23</v>
      </c>
      <c r="G11" s="110" t="s">
        <v>23</v>
      </c>
      <c r="H11" s="110" t="s">
        <v>23</v>
      </c>
      <c r="I11" s="111" t="s">
        <v>23</v>
      </c>
      <c r="J11" s="17" t="s">
        <v>244</v>
      </c>
      <c r="K11" s="17" t="s">
        <v>236</v>
      </c>
      <c r="L11" s="18">
        <f t="shared" si="0"/>
        <v>3</v>
      </c>
      <c r="O11" s="2">
        <f t="shared" si="1"/>
        <v>3</v>
      </c>
      <c r="P11" s="19">
        <f t="shared" si="2"/>
        <v>1</v>
      </c>
    </row>
    <row r="12" spans="1:29" ht="30" customHeight="1" thickTop="1" thickBot="1" x14ac:dyDescent="0.5">
      <c r="B12" s="2">
        <v>4</v>
      </c>
      <c r="C12" s="109" t="s">
        <v>24</v>
      </c>
      <c r="D12" s="110" t="s">
        <v>24</v>
      </c>
      <c r="E12" s="110" t="s">
        <v>24</v>
      </c>
      <c r="F12" s="110" t="s">
        <v>24</v>
      </c>
      <c r="G12" s="110" t="s">
        <v>24</v>
      </c>
      <c r="H12" s="110" t="s">
        <v>24</v>
      </c>
      <c r="I12" s="111" t="s">
        <v>24</v>
      </c>
      <c r="J12" s="17" t="s">
        <v>241</v>
      </c>
      <c r="K12" s="17" t="s">
        <v>236</v>
      </c>
      <c r="L12" s="18">
        <f t="shared" si="0"/>
        <v>0</v>
      </c>
      <c r="O12" s="2">
        <f t="shared" si="1"/>
        <v>0</v>
      </c>
      <c r="P12" s="19">
        <f t="shared" si="2"/>
        <v>1</v>
      </c>
    </row>
    <row r="13" spans="1:29" ht="30" customHeight="1" thickTop="1" thickBot="1" x14ac:dyDescent="0.5">
      <c r="B13" s="2">
        <v>5</v>
      </c>
      <c r="C13" s="109" t="s">
        <v>25</v>
      </c>
      <c r="D13" s="110" t="s">
        <v>26</v>
      </c>
      <c r="E13" s="110" t="s">
        <v>26</v>
      </c>
      <c r="F13" s="110" t="s">
        <v>26</v>
      </c>
      <c r="G13" s="110" t="s">
        <v>26</v>
      </c>
      <c r="H13" s="110" t="s">
        <v>26</v>
      </c>
      <c r="I13" s="111" t="s">
        <v>26</v>
      </c>
      <c r="J13" s="17" t="s">
        <v>242</v>
      </c>
      <c r="K13" s="17" t="s">
        <v>243</v>
      </c>
      <c r="L13" s="18">
        <f t="shared" si="0"/>
        <v>0</v>
      </c>
      <c r="O13" s="2">
        <f t="shared" si="1"/>
        <v>0</v>
      </c>
      <c r="P13" s="19">
        <f t="shared" si="2"/>
        <v>1.5</v>
      </c>
    </row>
    <row r="14" spans="1:29" ht="30" customHeight="1" thickTop="1" thickBot="1" x14ac:dyDescent="0.5">
      <c r="B14" s="2">
        <v>6</v>
      </c>
      <c r="C14" s="109" t="s">
        <v>27</v>
      </c>
      <c r="D14" s="110" t="s">
        <v>27</v>
      </c>
      <c r="E14" s="110" t="s">
        <v>27</v>
      </c>
      <c r="F14" s="110" t="s">
        <v>27</v>
      </c>
      <c r="G14" s="110" t="s">
        <v>27</v>
      </c>
      <c r="H14" s="110" t="s">
        <v>27</v>
      </c>
      <c r="I14" s="111" t="s">
        <v>27</v>
      </c>
      <c r="J14" s="17" t="s">
        <v>234</v>
      </c>
      <c r="K14" s="17" t="s">
        <v>235</v>
      </c>
      <c r="L14" s="18">
        <f>IF(C14="","",O14*P14)</f>
        <v>10</v>
      </c>
      <c r="M14" s="2">
        <f>SUM(L9:L14)</f>
        <v>29</v>
      </c>
      <c r="O14" s="2">
        <f t="shared" si="1"/>
        <v>5</v>
      </c>
      <c r="P14" s="19">
        <f t="shared" si="2"/>
        <v>2</v>
      </c>
    </row>
    <row r="15" spans="1:29" ht="30" customHeight="1" thickTop="1" thickBot="1" x14ac:dyDescent="0.5"/>
    <row r="16" spans="1:29" ht="30" customHeight="1" thickTop="1" thickBot="1" x14ac:dyDescent="0.5">
      <c r="C16" s="103" t="s">
        <v>28</v>
      </c>
      <c r="D16" s="104"/>
      <c r="E16" s="104"/>
      <c r="F16" s="104"/>
      <c r="G16" s="104"/>
      <c r="H16" s="104"/>
      <c r="I16" s="104"/>
      <c r="J16" s="104"/>
      <c r="K16" s="104"/>
      <c r="L16" s="105"/>
    </row>
    <row r="17" spans="2:16" ht="30" customHeight="1" thickTop="1" thickBot="1" x14ac:dyDescent="0.5">
      <c r="B17" s="2">
        <v>1</v>
      </c>
      <c r="C17" s="100" t="s">
        <v>29</v>
      </c>
      <c r="D17" s="101"/>
      <c r="E17" s="101"/>
      <c r="F17" s="101"/>
      <c r="G17" s="101"/>
      <c r="H17" s="101"/>
      <c r="I17" s="102"/>
      <c r="J17" s="144" t="s">
        <v>234</v>
      </c>
      <c r="K17" s="144" t="s">
        <v>235</v>
      </c>
      <c r="L17" s="18">
        <f t="shared" ref="L17:L22" si="3">IF(C17="","",O17*P17)</f>
        <v>10</v>
      </c>
      <c r="O17" s="2">
        <f>IF(J17="Concuerdo totalmente",5,IF(J17="Concuerdo en parte",4,IF(J17="Ni de acuerdo ni de desacuerdo",3,IF(J17="Desacuerdo em parte",2,0))))</f>
        <v>5</v>
      </c>
      <c r="P17" s="19">
        <f>IF(K17="Muy importante",2,IF(K17="Importante",1.5,1))</f>
        <v>2</v>
      </c>
    </row>
    <row r="18" spans="2:16" ht="30" customHeight="1" thickTop="1" thickBot="1" x14ac:dyDescent="0.5">
      <c r="B18" s="2">
        <v>2</v>
      </c>
      <c r="C18" s="100" t="s">
        <v>30</v>
      </c>
      <c r="D18" s="101" t="s">
        <v>30</v>
      </c>
      <c r="E18" s="101" t="s">
        <v>30</v>
      </c>
      <c r="F18" s="101" t="s">
        <v>30</v>
      </c>
      <c r="G18" s="101" t="s">
        <v>30</v>
      </c>
      <c r="H18" s="101" t="s">
        <v>30</v>
      </c>
      <c r="I18" s="102" t="s">
        <v>30</v>
      </c>
      <c r="J18" s="144" t="s">
        <v>240</v>
      </c>
      <c r="K18" s="144" t="s">
        <v>243</v>
      </c>
      <c r="L18" s="18">
        <f t="shared" si="3"/>
        <v>6</v>
      </c>
      <c r="O18" s="2">
        <f t="shared" ref="O18:O22" si="4">IF(J18="Concuerdo totalmente",5,IF(J18="Concuerdo en parte",4,IF(J18="Ni de acuerdo ni de desacuerdo",3,IF(J18="Desacuerdo em parte",2,0))))</f>
        <v>4</v>
      </c>
      <c r="P18" s="19">
        <f t="shared" ref="P18:P22" si="5">IF(K18="Muy importante",2,IF(K18="Importante",1.5,1))</f>
        <v>1.5</v>
      </c>
    </row>
    <row r="19" spans="2:16" ht="30" customHeight="1" thickTop="1" thickBot="1" x14ac:dyDescent="0.5">
      <c r="B19" s="2">
        <v>3</v>
      </c>
      <c r="C19" s="100" t="s">
        <v>31</v>
      </c>
      <c r="D19" s="101" t="s">
        <v>32</v>
      </c>
      <c r="E19" s="101" t="s">
        <v>32</v>
      </c>
      <c r="F19" s="101" t="s">
        <v>32</v>
      </c>
      <c r="G19" s="101" t="s">
        <v>32</v>
      </c>
      <c r="H19" s="101" t="s">
        <v>32</v>
      </c>
      <c r="I19" s="102" t="s">
        <v>32</v>
      </c>
      <c r="J19" s="144" t="s">
        <v>244</v>
      </c>
      <c r="K19" s="144" t="s">
        <v>236</v>
      </c>
      <c r="L19" s="18">
        <f t="shared" si="3"/>
        <v>3</v>
      </c>
      <c r="O19" s="2">
        <f t="shared" si="4"/>
        <v>3</v>
      </c>
      <c r="P19" s="19">
        <f t="shared" si="5"/>
        <v>1</v>
      </c>
    </row>
    <row r="20" spans="2:16" ht="30" customHeight="1" thickTop="1" thickBot="1" x14ac:dyDescent="0.5">
      <c r="B20" s="2">
        <v>4</v>
      </c>
      <c r="C20" s="100" t="s">
        <v>33</v>
      </c>
      <c r="D20" s="101" t="s">
        <v>34</v>
      </c>
      <c r="E20" s="101" t="s">
        <v>34</v>
      </c>
      <c r="F20" s="101" t="s">
        <v>34</v>
      </c>
      <c r="G20" s="101" t="s">
        <v>34</v>
      </c>
      <c r="H20" s="101" t="s">
        <v>34</v>
      </c>
      <c r="I20" s="102" t="s">
        <v>34</v>
      </c>
      <c r="J20" s="144" t="s">
        <v>241</v>
      </c>
      <c r="K20" s="144" t="s">
        <v>236</v>
      </c>
      <c r="L20" s="18">
        <f t="shared" si="3"/>
        <v>0</v>
      </c>
      <c r="O20" s="2">
        <f t="shared" si="4"/>
        <v>0</v>
      </c>
      <c r="P20" s="19">
        <f t="shared" si="5"/>
        <v>1</v>
      </c>
    </row>
    <row r="21" spans="2:16" ht="30" customHeight="1" thickTop="1" thickBot="1" x14ac:dyDescent="0.5">
      <c r="B21" s="2">
        <v>5</v>
      </c>
      <c r="C21" s="100" t="s">
        <v>35</v>
      </c>
      <c r="D21" s="101" t="s">
        <v>36</v>
      </c>
      <c r="E21" s="101" t="s">
        <v>36</v>
      </c>
      <c r="F21" s="101" t="s">
        <v>36</v>
      </c>
      <c r="G21" s="101" t="s">
        <v>36</v>
      </c>
      <c r="H21" s="101" t="s">
        <v>36</v>
      </c>
      <c r="I21" s="102" t="s">
        <v>36</v>
      </c>
      <c r="J21" s="144" t="s">
        <v>242</v>
      </c>
      <c r="K21" s="144" t="s">
        <v>243</v>
      </c>
      <c r="L21" s="18">
        <f t="shared" si="3"/>
        <v>0</v>
      </c>
      <c r="O21" s="2">
        <f t="shared" si="4"/>
        <v>0</v>
      </c>
      <c r="P21" s="19">
        <f t="shared" si="5"/>
        <v>1.5</v>
      </c>
    </row>
    <row r="22" spans="2:16" ht="30" customHeight="1" thickTop="1" thickBot="1" x14ac:dyDescent="0.5">
      <c r="B22" s="2">
        <v>6</v>
      </c>
      <c r="C22" s="100" t="s">
        <v>37</v>
      </c>
      <c r="D22" s="101" t="s">
        <v>37</v>
      </c>
      <c r="E22" s="101" t="s">
        <v>37</v>
      </c>
      <c r="F22" s="101" t="s">
        <v>37</v>
      </c>
      <c r="G22" s="101" t="s">
        <v>37</v>
      </c>
      <c r="H22" s="101" t="s">
        <v>37</v>
      </c>
      <c r="I22" s="102" t="s">
        <v>37</v>
      </c>
      <c r="J22" s="144" t="s">
        <v>234</v>
      </c>
      <c r="K22" s="144" t="s">
        <v>235</v>
      </c>
      <c r="L22" s="18">
        <f t="shared" si="3"/>
        <v>10</v>
      </c>
      <c r="M22" s="2">
        <f>SUM(L17:L22)</f>
        <v>29</v>
      </c>
      <c r="O22" s="2">
        <f t="shared" si="4"/>
        <v>5</v>
      </c>
      <c r="P22" s="19">
        <f t="shared" si="5"/>
        <v>2</v>
      </c>
    </row>
    <row r="23" spans="2:16" ht="30" customHeight="1" thickTop="1" thickBot="1" x14ac:dyDescent="0.5"/>
    <row r="24" spans="2:16" ht="30" customHeight="1" thickTop="1" thickBot="1" x14ac:dyDescent="0.5">
      <c r="C24" s="103" t="s">
        <v>38</v>
      </c>
      <c r="D24" s="104"/>
      <c r="E24" s="104"/>
      <c r="F24" s="104"/>
      <c r="G24" s="104"/>
      <c r="H24" s="104"/>
      <c r="I24" s="104"/>
      <c r="J24" s="104"/>
      <c r="K24" s="104"/>
      <c r="L24" s="105"/>
    </row>
    <row r="25" spans="2:16" ht="30" customHeight="1" thickTop="1" thickBot="1" x14ac:dyDescent="0.5">
      <c r="B25" s="2">
        <v>1</v>
      </c>
      <c r="C25" s="100" t="s">
        <v>39</v>
      </c>
      <c r="D25" s="101"/>
      <c r="E25" s="101"/>
      <c r="F25" s="101"/>
      <c r="G25" s="101"/>
      <c r="H25" s="101"/>
      <c r="I25" s="102"/>
      <c r="J25" s="144" t="s">
        <v>234</v>
      </c>
      <c r="K25" s="144" t="s">
        <v>235</v>
      </c>
      <c r="L25" s="18">
        <f t="shared" ref="L25:L30" si="6">IF(C25="","",O25*P25)</f>
        <v>10</v>
      </c>
      <c r="O25" s="2">
        <f>IF(J25="Concuerdo totalmente",5,IF(J25="Concuerdo en parte",4,IF(J25="Ni de acuerdo ni de desacuerdo",3,IF(J25="Desacuerdo em parte",2,0))))</f>
        <v>5</v>
      </c>
      <c r="P25" s="19">
        <f>IF(K25="Muy importante",2,IF(K25="Importante",1.5,1))</f>
        <v>2</v>
      </c>
    </row>
    <row r="26" spans="2:16" ht="30" customHeight="1" thickTop="1" thickBot="1" x14ac:dyDescent="0.5">
      <c r="B26" s="2">
        <v>2</v>
      </c>
      <c r="C26" s="100" t="s">
        <v>40</v>
      </c>
      <c r="D26" s="101" t="s">
        <v>40</v>
      </c>
      <c r="E26" s="101" t="s">
        <v>40</v>
      </c>
      <c r="F26" s="101" t="s">
        <v>40</v>
      </c>
      <c r="G26" s="101" t="s">
        <v>40</v>
      </c>
      <c r="H26" s="101" t="s">
        <v>40</v>
      </c>
      <c r="I26" s="102" t="s">
        <v>40</v>
      </c>
      <c r="J26" s="144" t="s">
        <v>240</v>
      </c>
      <c r="K26" s="144" t="s">
        <v>243</v>
      </c>
      <c r="L26" s="18">
        <f t="shared" si="6"/>
        <v>6</v>
      </c>
      <c r="O26" s="2">
        <f t="shared" ref="O26:O30" si="7">IF(J26="Concuerdo totalmente",5,IF(J26="Concuerdo en parte",4,IF(J26="Ni de acuerdo ni de desacuerdo",3,IF(J26="Desacuerdo em parte",2,0))))</f>
        <v>4</v>
      </c>
      <c r="P26" s="19">
        <f t="shared" ref="P26:P30" si="8">IF(K26="Muy importante",2,IF(K26="Importante",1.5,1))</f>
        <v>1.5</v>
      </c>
    </row>
    <row r="27" spans="2:16" ht="30" customHeight="1" thickTop="1" thickBot="1" x14ac:dyDescent="0.5">
      <c r="B27" s="2">
        <v>3</v>
      </c>
      <c r="C27" s="100" t="s">
        <v>41</v>
      </c>
      <c r="D27" s="101" t="s">
        <v>41</v>
      </c>
      <c r="E27" s="101" t="s">
        <v>41</v>
      </c>
      <c r="F27" s="101" t="s">
        <v>41</v>
      </c>
      <c r="G27" s="101" t="s">
        <v>41</v>
      </c>
      <c r="H27" s="101" t="s">
        <v>41</v>
      </c>
      <c r="I27" s="102" t="s">
        <v>41</v>
      </c>
      <c r="J27" s="144" t="s">
        <v>244</v>
      </c>
      <c r="K27" s="144" t="s">
        <v>236</v>
      </c>
      <c r="L27" s="18">
        <f t="shared" si="6"/>
        <v>3</v>
      </c>
      <c r="O27" s="2">
        <f t="shared" si="7"/>
        <v>3</v>
      </c>
      <c r="P27" s="19">
        <f t="shared" si="8"/>
        <v>1</v>
      </c>
    </row>
    <row r="28" spans="2:16" ht="30" customHeight="1" thickTop="1" thickBot="1" x14ac:dyDescent="0.5">
      <c r="B28" s="2">
        <v>4</v>
      </c>
      <c r="C28" s="100" t="s">
        <v>42</v>
      </c>
      <c r="D28" s="101" t="s">
        <v>43</v>
      </c>
      <c r="E28" s="101" t="s">
        <v>43</v>
      </c>
      <c r="F28" s="101" t="s">
        <v>43</v>
      </c>
      <c r="G28" s="101" t="s">
        <v>43</v>
      </c>
      <c r="H28" s="101" t="s">
        <v>43</v>
      </c>
      <c r="I28" s="102" t="s">
        <v>43</v>
      </c>
      <c r="J28" s="144" t="s">
        <v>241</v>
      </c>
      <c r="K28" s="144" t="s">
        <v>236</v>
      </c>
      <c r="L28" s="18">
        <f t="shared" si="6"/>
        <v>0</v>
      </c>
      <c r="O28" s="2">
        <f t="shared" si="7"/>
        <v>0</v>
      </c>
      <c r="P28" s="19">
        <f t="shared" si="8"/>
        <v>1</v>
      </c>
    </row>
    <row r="29" spans="2:16" ht="30" customHeight="1" thickTop="1" thickBot="1" x14ac:dyDescent="0.5">
      <c r="B29" s="2">
        <v>5</v>
      </c>
      <c r="C29" s="100" t="s">
        <v>44</v>
      </c>
      <c r="D29" s="101" t="s">
        <v>45</v>
      </c>
      <c r="E29" s="101" t="s">
        <v>45</v>
      </c>
      <c r="F29" s="101" t="s">
        <v>45</v>
      </c>
      <c r="G29" s="101" t="s">
        <v>45</v>
      </c>
      <c r="H29" s="101" t="s">
        <v>45</v>
      </c>
      <c r="I29" s="102" t="s">
        <v>45</v>
      </c>
      <c r="J29" s="144" t="s">
        <v>242</v>
      </c>
      <c r="K29" s="144" t="s">
        <v>243</v>
      </c>
      <c r="L29" s="18">
        <f t="shared" si="6"/>
        <v>0</v>
      </c>
      <c r="O29" s="2">
        <f t="shared" si="7"/>
        <v>0</v>
      </c>
      <c r="P29" s="19">
        <f t="shared" si="8"/>
        <v>1.5</v>
      </c>
    </row>
    <row r="30" spans="2:16" ht="30" customHeight="1" thickTop="1" thickBot="1" x14ac:dyDescent="0.5">
      <c r="B30" s="2">
        <v>6</v>
      </c>
      <c r="C30" s="100" t="s">
        <v>46</v>
      </c>
      <c r="D30" s="101" t="s">
        <v>46</v>
      </c>
      <c r="E30" s="101" t="s">
        <v>46</v>
      </c>
      <c r="F30" s="101" t="s">
        <v>46</v>
      </c>
      <c r="G30" s="101" t="s">
        <v>46</v>
      </c>
      <c r="H30" s="101" t="s">
        <v>46</v>
      </c>
      <c r="I30" s="102" t="s">
        <v>46</v>
      </c>
      <c r="J30" s="144" t="s">
        <v>234</v>
      </c>
      <c r="K30" s="144" t="s">
        <v>235</v>
      </c>
      <c r="L30" s="18">
        <f t="shared" si="6"/>
        <v>10</v>
      </c>
      <c r="M30" s="2">
        <f>SUM(L25:L30)</f>
        <v>29</v>
      </c>
      <c r="O30" s="2">
        <f t="shared" si="7"/>
        <v>5</v>
      </c>
      <c r="P30" s="19">
        <f t="shared" si="8"/>
        <v>2</v>
      </c>
    </row>
    <row r="31" spans="2:16" ht="30" customHeight="1" thickTop="1" thickBot="1" x14ac:dyDescent="0.5"/>
    <row r="32" spans="2:16" ht="30" customHeight="1" thickTop="1" thickBot="1" x14ac:dyDescent="0.5">
      <c r="C32" s="103" t="s">
        <v>47</v>
      </c>
      <c r="D32" s="104"/>
      <c r="E32" s="104"/>
      <c r="F32" s="104"/>
      <c r="G32" s="104"/>
      <c r="H32" s="104"/>
      <c r="I32" s="104"/>
      <c r="J32" s="104"/>
      <c r="K32" s="104"/>
      <c r="L32" s="105"/>
    </row>
    <row r="33" spans="2:16" ht="30" customHeight="1" thickTop="1" thickBot="1" x14ac:dyDescent="0.5">
      <c r="B33" s="2">
        <v>1</v>
      </c>
      <c r="C33" s="100" t="s">
        <v>48</v>
      </c>
      <c r="D33" s="101"/>
      <c r="E33" s="101"/>
      <c r="F33" s="101"/>
      <c r="G33" s="101"/>
      <c r="H33" s="101"/>
      <c r="I33" s="102"/>
      <c r="J33" s="144" t="s">
        <v>234</v>
      </c>
      <c r="K33" s="144" t="s">
        <v>235</v>
      </c>
      <c r="L33" s="18">
        <f t="shared" ref="L33:L38" si="9">IF(C33="","",O33*P33)</f>
        <v>10</v>
      </c>
      <c r="O33" s="2">
        <f>IF(J33="Concuerdo totalmente",5,IF(J33="Concuerdo en parte",4,IF(J33="Ni de acuerdo ni de desacuerdo",3,IF(J33="Desacuerdo em parte",2,0))))</f>
        <v>5</v>
      </c>
      <c r="P33" s="19">
        <f>IF(K33="Muy importante",2,IF(K33="Importante",1.5,1))</f>
        <v>2</v>
      </c>
    </row>
    <row r="34" spans="2:16" ht="30" customHeight="1" thickTop="1" thickBot="1" x14ac:dyDescent="0.5">
      <c r="B34" s="2">
        <v>2</v>
      </c>
      <c r="C34" s="100" t="s">
        <v>49</v>
      </c>
      <c r="D34" s="101"/>
      <c r="E34" s="101"/>
      <c r="F34" s="101"/>
      <c r="G34" s="101"/>
      <c r="H34" s="101"/>
      <c r="I34" s="102"/>
      <c r="J34" s="144" t="s">
        <v>240</v>
      </c>
      <c r="K34" s="144" t="s">
        <v>243</v>
      </c>
      <c r="L34" s="18">
        <f t="shared" si="9"/>
        <v>6</v>
      </c>
      <c r="O34" s="2">
        <f t="shared" ref="O34:O38" si="10">IF(J34="Concuerdo totalmente",5,IF(J34="Concuerdo en parte",4,IF(J34="Ni de acuerdo ni de desacuerdo",3,IF(J34="Desacuerdo em parte",2,0))))</f>
        <v>4</v>
      </c>
      <c r="P34" s="19">
        <f t="shared" ref="P34:P38" si="11">IF(K34="Muy importante",2,IF(K34="Importante",1.5,1))</f>
        <v>1.5</v>
      </c>
    </row>
    <row r="35" spans="2:16" ht="30" customHeight="1" thickTop="1" thickBot="1" x14ac:dyDescent="0.5">
      <c r="B35" s="2">
        <v>3</v>
      </c>
      <c r="C35" s="100" t="s">
        <v>50</v>
      </c>
      <c r="D35" s="101"/>
      <c r="E35" s="101"/>
      <c r="F35" s="101"/>
      <c r="G35" s="101"/>
      <c r="H35" s="101"/>
      <c r="I35" s="102"/>
      <c r="J35" s="144" t="s">
        <v>244</v>
      </c>
      <c r="K35" s="144" t="s">
        <v>236</v>
      </c>
      <c r="L35" s="18">
        <f t="shared" si="9"/>
        <v>3</v>
      </c>
      <c r="O35" s="2">
        <f t="shared" si="10"/>
        <v>3</v>
      </c>
      <c r="P35" s="19">
        <f t="shared" si="11"/>
        <v>1</v>
      </c>
    </row>
    <row r="36" spans="2:16" ht="30" customHeight="1" thickTop="1" thickBot="1" x14ac:dyDescent="0.5">
      <c r="B36" s="2">
        <v>4</v>
      </c>
      <c r="C36" s="100" t="s">
        <v>51</v>
      </c>
      <c r="D36" s="101"/>
      <c r="E36" s="101"/>
      <c r="F36" s="101"/>
      <c r="G36" s="101"/>
      <c r="H36" s="101"/>
      <c r="I36" s="102"/>
      <c r="J36" s="144" t="s">
        <v>241</v>
      </c>
      <c r="K36" s="144" t="s">
        <v>236</v>
      </c>
      <c r="L36" s="18">
        <f t="shared" si="9"/>
        <v>0</v>
      </c>
      <c r="O36" s="2">
        <f t="shared" si="10"/>
        <v>0</v>
      </c>
      <c r="P36" s="19">
        <f t="shared" si="11"/>
        <v>1</v>
      </c>
    </row>
    <row r="37" spans="2:16" ht="30" customHeight="1" thickTop="1" thickBot="1" x14ac:dyDescent="0.5">
      <c r="B37" s="2">
        <v>5</v>
      </c>
      <c r="C37" s="100" t="s">
        <v>52</v>
      </c>
      <c r="D37" s="101"/>
      <c r="E37" s="101"/>
      <c r="F37" s="101"/>
      <c r="G37" s="101"/>
      <c r="H37" s="101"/>
      <c r="I37" s="102"/>
      <c r="J37" s="144" t="s">
        <v>242</v>
      </c>
      <c r="K37" s="144" t="s">
        <v>243</v>
      </c>
      <c r="L37" s="18">
        <f t="shared" si="9"/>
        <v>0</v>
      </c>
      <c r="O37" s="2">
        <f t="shared" si="10"/>
        <v>0</v>
      </c>
      <c r="P37" s="19">
        <f t="shared" si="11"/>
        <v>1.5</v>
      </c>
    </row>
    <row r="38" spans="2:16" ht="30" customHeight="1" thickTop="1" thickBot="1" x14ac:dyDescent="0.5">
      <c r="B38" s="2">
        <v>6</v>
      </c>
      <c r="C38" s="100" t="s">
        <v>53</v>
      </c>
      <c r="D38" s="101"/>
      <c r="E38" s="101"/>
      <c r="F38" s="101"/>
      <c r="G38" s="101"/>
      <c r="H38" s="101"/>
      <c r="I38" s="102"/>
      <c r="J38" s="144" t="s">
        <v>234</v>
      </c>
      <c r="K38" s="144" t="s">
        <v>235</v>
      </c>
      <c r="L38" s="18">
        <f t="shared" si="9"/>
        <v>10</v>
      </c>
      <c r="M38" s="2">
        <f>SUM(L33:L38)</f>
        <v>29</v>
      </c>
      <c r="O38" s="2">
        <f t="shared" si="10"/>
        <v>5</v>
      </c>
      <c r="P38" s="19">
        <f t="shared" si="11"/>
        <v>2</v>
      </c>
    </row>
    <row r="39" spans="2:16" ht="30" customHeight="1" thickTop="1" thickBot="1" x14ac:dyDescent="0.5"/>
    <row r="40" spans="2:16" ht="30" customHeight="1" thickTop="1" thickBot="1" x14ac:dyDescent="0.5">
      <c r="C40" s="103" t="s">
        <v>54</v>
      </c>
      <c r="D40" s="104"/>
      <c r="E40" s="104"/>
      <c r="F40" s="104"/>
      <c r="G40" s="104"/>
      <c r="H40" s="104"/>
      <c r="I40" s="104"/>
      <c r="J40" s="104"/>
      <c r="K40" s="104"/>
      <c r="L40" s="105"/>
    </row>
    <row r="41" spans="2:16" ht="30" customHeight="1" thickTop="1" thickBot="1" x14ac:dyDescent="0.5">
      <c r="B41" s="2">
        <v>1</v>
      </c>
      <c r="C41" s="100" t="s">
        <v>55</v>
      </c>
      <c r="D41" s="101"/>
      <c r="E41" s="101"/>
      <c r="F41" s="101"/>
      <c r="G41" s="101"/>
      <c r="H41" s="101"/>
      <c r="I41" s="102"/>
      <c r="J41" s="144" t="s">
        <v>234</v>
      </c>
      <c r="K41" s="144" t="s">
        <v>235</v>
      </c>
      <c r="L41" s="18">
        <f t="shared" ref="L41:L46" si="12">IF(C41="","",O41*P41)</f>
        <v>0</v>
      </c>
      <c r="O41" s="2">
        <f>IF(J41="Concordo totalmente",5,IF(J41="Concordo parcialmente",4,IF(J41="Não concordo e nem discordo",3,IF(J41="discordo parcialmente",2,0))))</f>
        <v>0</v>
      </c>
      <c r="P41" s="19">
        <f>IF(K41="Muito importante",2,IF(K41="Importante",1.5,1))</f>
        <v>1</v>
      </c>
    </row>
    <row r="42" spans="2:16" ht="30" customHeight="1" thickTop="1" thickBot="1" x14ac:dyDescent="0.5">
      <c r="B42" s="2">
        <v>2</v>
      </c>
      <c r="C42" s="100" t="s">
        <v>56</v>
      </c>
      <c r="D42" s="101" t="s">
        <v>56</v>
      </c>
      <c r="E42" s="101" t="s">
        <v>56</v>
      </c>
      <c r="F42" s="101" t="s">
        <v>56</v>
      </c>
      <c r="G42" s="101" t="s">
        <v>56</v>
      </c>
      <c r="H42" s="101" t="s">
        <v>56</v>
      </c>
      <c r="I42" s="102" t="s">
        <v>56</v>
      </c>
      <c r="J42" s="144" t="s">
        <v>240</v>
      </c>
      <c r="K42" s="144" t="s">
        <v>243</v>
      </c>
      <c r="L42" s="18">
        <f t="shared" si="12"/>
        <v>0</v>
      </c>
      <c r="O42" s="2">
        <f t="shared" ref="O42:O46" si="13">IF(J42="Concordo totalmente",5,IF(J42="Concordo parcialmente",4,IF(J42="Não concordo e nem discordo",3,IF(J42="discordo parcialmente",2,0))))</f>
        <v>0</v>
      </c>
      <c r="P42" s="19">
        <f t="shared" ref="P42:P46" si="14">IF(K42="Muito importante",2,IF(K42="Importante",1.5,1))</f>
        <v>1.5</v>
      </c>
    </row>
    <row r="43" spans="2:16" ht="30" customHeight="1" thickTop="1" thickBot="1" x14ac:dyDescent="0.5">
      <c r="B43" s="2">
        <v>3</v>
      </c>
      <c r="C43" s="100" t="s">
        <v>57</v>
      </c>
      <c r="D43" s="101" t="s">
        <v>57</v>
      </c>
      <c r="E43" s="101" t="s">
        <v>57</v>
      </c>
      <c r="F43" s="101" t="s">
        <v>57</v>
      </c>
      <c r="G43" s="101" t="s">
        <v>57</v>
      </c>
      <c r="H43" s="101" t="s">
        <v>57</v>
      </c>
      <c r="I43" s="102" t="s">
        <v>57</v>
      </c>
      <c r="J43" s="144" t="s">
        <v>244</v>
      </c>
      <c r="K43" s="144" t="s">
        <v>236</v>
      </c>
      <c r="L43" s="18">
        <f t="shared" si="12"/>
        <v>0</v>
      </c>
      <c r="O43" s="2">
        <f t="shared" si="13"/>
        <v>0</v>
      </c>
      <c r="P43" s="19">
        <f t="shared" si="14"/>
        <v>1</v>
      </c>
    </row>
    <row r="44" spans="2:16" ht="30" customHeight="1" thickTop="1" thickBot="1" x14ac:dyDescent="0.5">
      <c r="B44" s="2">
        <v>4</v>
      </c>
      <c r="C44" s="100" t="s">
        <v>58</v>
      </c>
      <c r="D44" s="101" t="s">
        <v>58</v>
      </c>
      <c r="E44" s="101" t="s">
        <v>58</v>
      </c>
      <c r="F44" s="101" t="s">
        <v>58</v>
      </c>
      <c r="G44" s="101" t="s">
        <v>58</v>
      </c>
      <c r="H44" s="101" t="s">
        <v>58</v>
      </c>
      <c r="I44" s="102" t="s">
        <v>58</v>
      </c>
      <c r="J44" s="144" t="s">
        <v>241</v>
      </c>
      <c r="K44" s="144" t="s">
        <v>236</v>
      </c>
      <c r="L44" s="18">
        <f t="shared" si="12"/>
        <v>0</v>
      </c>
      <c r="O44" s="2">
        <f t="shared" si="13"/>
        <v>0</v>
      </c>
      <c r="P44" s="19">
        <f t="shared" si="14"/>
        <v>1</v>
      </c>
    </row>
    <row r="45" spans="2:16" ht="30" customHeight="1" thickTop="1" thickBot="1" x14ac:dyDescent="0.5">
      <c r="B45" s="2">
        <v>5</v>
      </c>
      <c r="C45" s="100" t="s">
        <v>59</v>
      </c>
      <c r="D45" s="101" t="s">
        <v>59</v>
      </c>
      <c r="E45" s="101" t="s">
        <v>59</v>
      </c>
      <c r="F45" s="101" t="s">
        <v>59</v>
      </c>
      <c r="G45" s="101" t="s">
        <v>59</v>
      </c>
      <c r="H45" s="101" t="s">
        <v>59</v>
      </c>
      <c r="I45" s="102" t="s">
        <v>59</v>
      </c>
      <c r="J45" s="144" t="s">
        <v>242</v>
      </c>
      <c r="K45" s="144" t="s">
        <v>243</v>
      </c>
      <c r="L45" s="18">
        <f t="shared" si="12"/>
        <v>0</v>
      </c>
      <c r="O45" s="2">
        <f t="shared" si="13"/>
        <v>0</v>
      </c>
      <c r="P45" s="19">
        <f t="shared" si="14"/>
        <v>1.5</v>
      </c>
    </row>
    <row r="46" spans="2:16" ht="30" customHeight="1" thickTop="1" thickBot="1" x14ac:dyDescent="0.5">
      <c r="B46" s="2">
        <v>6</v>
      </c>
      <c r="C46" s="100" t="s">
        <v>60</v>
      </c>
      <c r="D46" s="101" t="s">
        <v>60</v>
      </c>
      <c r="E46" s="101" t="s">
        <v>60</v>
      </c>
      <c r="F46" s="101" t="s">
        <v>60</v>
      </c>
      <c r="G46" s="101" t="s">
        <v>60</v>
      </c>
      <c r="H46" s="101" t="s">
        <v>60</v>
      </c>
      <c r="I46" s="102" t="s">
        <v>60</v>
      </c>
      <c r="J46" s="144" t="s">
        <v>234</v>
      </c>
      <c r="K46" s="144" t="s">
        <v>235</v>
      </c>
      <c r="L46" s="18">
        <f t="shared" si="12"/>
        <v>0</v>
      </c>
      <c r="M46" s="2">
        <f>SUM(L41:L46)</f>
        <v>0</v>
      </c>
      <c r="O46" s="2">
        <f t="shared" si="13"/>
        <v>0</v>
      </c>
      <c r="P46" s="19">
        <f t="shared" si="14"/>
        <v>1</v>
      </c>
    </row>
    <row r="47" spans="2:16" ht="30" customHeight="1" thickTop="1" x14ac:dyDescent="0.45"/>
    <row r="48" spans="2:16" ht="30" customHeight="1" x14ac:dyDescent="0.45"/>
    <row r="49" spans="15:16" ht="30" customHeight="1" x14ac:dyDescent="0.45">
      <c r="O49" s="2">
        <f t="shared" ref="O49:O50" si="15">IF(J45="Concordo totalmente",5,IF(J45="Concordo parcialmente",4,IF(J45="Não concordo e nem discordo",3,IF(J45="discordo parcialmente",2,0))))</f>
        <v>0</v>
      </c>
      <c r="P49" s="19">
        <f t="shared" ref="P49:P50" si="16">IF(K45="Muito importante",2,IF(K45="Importante",1.5,1))</f>
        <v>1.5</v>
      </c>
    </row>
    <row r="50" spans="15:16" ht="30" customHeight="1" x14ac:dyDescent="0.45">
      <c r="O50" s="2">
        <f t="shared" si="15"/>
        <v>0</v>
      </c>
      <c r="P50" s="19">
        <f t="shared" si="16"/>
        <v>1</v>
      </c>
    </row>
    <row r="51" spans="15:16" ht="30" customHeight="1" x14ac:dyDescent="0.45">
      <c r="O51" s="2" t="e">
        <f>IF(#REF!="Concordo totalmente",5,IF(#REF!="Concordo parcialmente",4,IF(#REF!="Não concordo e nem discordo",3,IF(#REF!="discordo parcialmente",2,0))))</f>
        <v>#REF!</v>
      </c>
      <c r="P51" s="19" t="e">
        <f>IF(#REF!="Muito importante",2,IF(#REF!="Importante",1.5,1))</f>
        <v>#REF!</v>
      </c>
    </row>
    <row r="52" spans="15:16" ht="30" customHeight="1" x14ac:dyDescent="0.45"/>
    <row r="53" spans="15:16" ht="30" customHeight="1" x14ac:dyDescent="0.45"/>
    <row r="54" spans="15:16" ht="30" customHeight="1" x14ac:dyDescent="0.45"/>
    <row r="55" spans="15:16" ht="30" customHeight="1" x14ac:dyDescent="0.45"/>
    <row r="56" spans="15:16" ht="30" customHeight="1" x14ac:dyDescent="0.45"/>
    <row r="57" spans="15:16" ht="30" customHeight="1" x14ac:dyDescent="0.45"/>
    <row r="58" spans="15:16" ht="30" customHeight="1" x14ac:dyDescent="0.45"/>
    <row r="59" spans="15:16" ht="30" customHeight="1" x14ac:dyDescent="0.45"/>
    <row r="60" spans="15:16" ht="30" customHeight="1" x14ac:dyDescent="0.45"/>
    <row r="61" spans="15:16" ht="30" customHeight="1" x14ac:dyDescent="0.45"/>
    <row r="62" spans="15:16" ht="30" customHeight="1" x14ac:dyDescent="0.45"/>
    <row r="63" spans="15:16" ht="30" customHeight="1" x14ac:dyDescent="0.45"/>
    <row r="64" spans="15:16" ht="30" customHeight="1" x14ac:dyDescent="0.45"/>
    <row r="65" ht="30" customHeight="1" x14ac:dyDescent="0.45"/>
    <row r="66" ht="30" customHeight="1" x14ac:dyDescent="0.45"/>
    <row r="67" ht="30" customHeight="1" x14ac:dyDescent="0.45"/>
    <row r="68" ht="30" customHeight="1" x14ac:dyDescent="0.45"/>
    <row r="69" ht="30" customHeight="1" x14ac:dyDescent="0.45"/>
    <row r="70" ht="30" customHeight="1" x14ac:dyDescent="0.45"/>
    <row r="71" ht="30" customHeight="1" x14ac:dyDescent="0.45"/>
    <row r="72" ht="30" customHeight="1" x14ac:dyDescent="0.45"/>
    <row r="73" ht="30" customHeight="1" x14ac:dyDescent="0.45"/>
    <row r="74" ht="30" customHeight="1" x14ac:dyDescent="0.45"/>
    <row r="75" ht="30" customHeight="1" x14ac:dyDescent="0.45"/>
    <row r="76" ht="30" customHeight="1" x14ac:dyDescent="0.45"/>
    <row r="77" ht="30" customHeight="1" x14ac:dyDescent="0.45"/>
    <row r="78" ht="30" customHeight="1" x14ac:dyDescent="0.45"/>
    <row r="79" ht="30" customHeight="1" x14ac:dyDescent="0.45"/>
    <row r="80" ht="30" customHeight="1" x14ac:dyDescent="0.45"/>
    <row r="81" ht="30" customHeight="1" x14ac:dyDescent="0.45"/>
    <row r="82" ht="30" customHeight="1" x14ac:dyDescent="0.45"/>
    <row r="83" ht="30" customHeight="1" x14ac:dyDescent="0.45"/>
    <row r="84" ht="30" customHeight="1" x14ac:dyDescent="0.45"/>
    <row r="85" ht="30" customHeight="1" x14ac:dyDescent="0.45"/>
    <row r="86" ht="30" customHeight="1" x14ac:dyDescent="0.45"/>
    <row r="87" ht="30" customHeight="1" x14ac:dyDescent="0.45"/>
    <row r="88" ht="30" customHeight="1" x14ac:dyDescent="0.45"/>
    <row r="89" ht="30" customHeight="1" x14ac:dyDescent="0.45"/>
    <row r="90" ht="30" customHeight="1" x14ac:dyDescent="0.45"/>
    <row r="91" ht="30" customHeight="1" x14ac:dyDescent="0.45"/>
    <row r="92" ht="30" customHeight="1" x14ac:dyDescent="0.45"/>
    <row r="93" ht="30" customHeight="1" x14ac:dyDescent="0.45"/>
    <row r="94" ht="30" customHeight="1" x14ac:dyDescent="0.45"/>
    <row r="95" ht="30" customHeight="1" x14ac:dyDescent="0.45"/>
    <row r="96" ht="30" customHeight="1" x14ac:dyDescent="0.45"/>
    <row r="97" ht="30" customHeight="1" x14ac:dyDescent="0.45"/>
    <row r="98" ht="30" customHeight="1" x14ac:dyDescent="0.45"/>
    <row r="99" ht="30" customHeight="1" x14ac:dyDescent="0.45"/>
    <row r="100" ht="30" customHeight="1" x14ac:dyDescent="0.45"/>
  </sheetData>
  <sheetProtection algorithmName="SHA-512" hashValue="EffAgKb9ahBKgCxZSVYlH/r8ITWo9lPBlgT9cMqfyfaIRcQWKsAa+7tdzkEUBfvi0MqSSBpSIXo7oyCp166sHA==" saltValue="2r8mbVnQjh6OtmRPaYIf3g==" spinCount="100000" sheet="1" objects="1" scenarios="1" formatCells="0" formatColumns="0" formatRows="0" selectLockedCells="1"/>
  <mergeCells count="36">
    <mergeCell ref="C19:I19"/>
    <mergeCell ref="D6:L6"/>
    <mergeCell ref="C8:L8"/>
    <mergeCell ref="C9:I9"/>
    <mergeCell ref="C10:I10"/>
    <mergeCell ref="C11:I11"/>
    <mergeCell ref="C12:I12"/>
    <mergeCell ref="C13:I13"/>
    <mergeCell ref="C14:I14"/>
    <mergeCell ref="C16:L16"/>
    <mergeCell ref="C17:I17"/>
    <mergeCell ref="C18:I18"/>
    <mergeCell ref="C33:I33"/>
    <mergeCell ref="C20:I20"/>
    <mergeCell ref="C21:I21"/>
    <mergeCell ref="C22:I22"/>
    <mergeCell ref="C24:L24"/>
    <mergeCell ref="C25:I25"/>
    <mergeCell ref="C26:I26"/>
    <mergeCell ref="C27:I27"/>
    <mergeCell ref="C28:I28"/>
    <mergeCell ref="C29:I29"/>
    <mergeCell ref="C30:I30"/>
    <mergeCell ref="C32:L32"/>
    <mergeCell ref="C46:I46"/>
    <mergeCell ref="C34:I34"/>
    <mergeCell ref="C35:I35"/>
    <mergeCell ref="C36:I36"/>
    <mergeCell ref="C37:I37"/>
    <mergeCell ref="C38:I38"/>
    <mergeCell ref="C40:L40"/>
    <mergeCell ref="C41:I41"/>
    <mergeCell ref="C42:I42"/>
    <mergeCell ref="C43:I43"/>
    <mergeCell ref="C44:I44"/>
    <mergeCell ref="C45:I45"/>
  </mergeCells>
  <conditionalFormatting sqref="J9:J14">
    <cfRule type="containsText" dxfId="122" priority="67" operator="containsText" text="Discordo parcialmente">
      <formula>NOT(ISERROR(SEARCH("Discordo parcialmente",J9)))</formula>
    </cfRule>
    <cfRule type="containsText" dxfId="121" priority="68" operator="containsText" text="Discordo totalmente">
      <formula>NOT(ISERROR(SEARCH("Discordo totalmente",J9)))</formula>
    </cfRule>
    <cfRule type="containsText" dxfId="120" priority="69" operator="containsText" text="Concordo parcialmente">
      <formula>NOT(ISERROR(SEARCH("Concordo parcialmente",J9)))</formula>
    </cfRule>
    <cfRule type="containsText" dxfId="119" priority="70" operator="containsText" text="Concordo totalmente">
      <formula>NOT(ISERROR(SEARCH("Concordo totalmente",J9)))</formula>
    </cfRule>
  </conditionalFormatting>
  <conditionalFormatting sqref="K9:K14">
    <cfRule type="containsText" dxfId="118" priority="65" operator="containsText" text="Muy">
      <formula>NOT(ISERROR(SEARCH("Muy",K9)))</formula>
    </cfRule>
    <cfRule type="containsText" dxfId="117" priority="66" operator="containsText" text="Importante">
      <formula>NOT(ISERROR(SEARCH("Importante",K9)))</formula>
    </cfRule>
  </conditionalFormatting>
  <conditionalFormatting sqref="K17:K22">
    <cfRule type="containsText" dxfId="116" priority="35" operator="containsText" text="Muy">
      <formula>NOT(ISERROR(SEARCH("Muy",K17)))</formula>
    </cfRule>
    <cfRule type="containsText" dxfId="115" priority="36" operator="containsText" text="Importante">
      <formula>NOT(ISERROR(SEARCH("Importante",K17)))</formula>
    </cfRule>
  </conditionalFormatting>
  <conditionalFormatting sqref="K25:K30">
    <cfRule type="containsText" dxfId="114" priority="29" operator="containsText" text="Muy">
      <formula>NOT(ISERROR(SEARCH("Muy",K25)))</formula>
    </cfRule>
    <cfRule type="containsText" dxfId="113" priority="30" operator="containsText" text="Importante">
      <formula>NOT(ISERROR(SEARCH("Importante",K25)))</formula>
    </cfRule>
  </conditionalFormatting>
  <conditionalFormatting sqref="K33:K38">
    <cfRule type="containsText" dxfId="112" priority="23" operator="containsText" text="Muy">
      <formula>NOT(ISERROR(SEARCH("Muy",K33)))</formula>
    </cfRule>
    <cfRule type="containsText" dxfId="111" priority="24" operator="containsText" text="Importante">
      <formula>NOT(ISERROR(SEARCH("Importante",K33)))</formula>
    </cfRule>
  </conditionalFormatting>
  <conditionalFormatting sqref="K41:K46">
    <cfRule type="containsText" dxfId="110" priority="17" operator="containsText" text="Muy">
      <formula>NOT(ISERROR(SEARCH("Muy",K41)))</formula>
    </cfRule>
    <cfRule type="containsText" dxfId="109" priority="18" operator="containsText" text="Importante">
      <formula>NOT(ISERROR(SEARCH("Importante",K41)))</formula>
    </cfRule>
  </conditionalFormatting>
  <conditionalFormatting sqref="J17:J22">
    <cfRule type="containsText" dxfId="108" priority="13" operator="containsText" text="Discordo parcialmente">
      <formula>NOT(ISERROR(SEARCH("Discordo parcialmente",J17)))</formula>
    </cfRule>
    <cfRule type="containsText" dxfId="107" priority="14" operator="containsText" text="Discordo totalmente">
      <formula>NOT(ISERROR(SEARCH("Discordo totalmente",J17)))</formula>
    </cfRule>
    <cfRule type="containsText" dxfId="106" priority="15" operator="containsText" text="Concordo parcialmente">
      <formula>NOT(ISERROR(SEARCH("Concordo parcialmente",J17)))</formula>
    </cfRule>
    <cfRule type="containsText" dxfId="105" priority="16" operator="containsText" text="Concordo totalmente">
      <formula>NOT(ISERROR(SEARCH("Concordo totalmente",J17)))</formula>
    </cfRule>
  </conditionalFormatting>
  <conditionalFormatting sqref="J25:J30">
    <cfRule type="containsText" dxfId="104" priority="9" operator="containsText" text="Discordo parcialmente">
      <formula>NOT(ISERROR(SEARCH("Discordo parcialmente",J25)))</formula>
    </cfRule>
    <cfRule type="containsText" dxfId="103" priority="10" operator="containsText" text="Discordo totalmente">
      <formula>NOT(ISERROR(SEARCH("Discordo totalmente",J25)))</formula>
    </cfRule>
    <cfRule type="containsText" dxfId="102" priority="11" operator="containsText" text="Concordo parcialmente">
      <formula>NOT(ISERROR(SEARCH("Concordo parcialmente",J25)))</formula>
    </cfRule>
    <cfRule type="containsText" dxfId="101" priority="12" operator="containsText" text="Concordo totalmente">
      <formula>NOT(ISERROR(SEARCH("Concordo totalmente",J25)))</formula>
    </cfRule>
  </conditionalFormatting>
  <conditionalFormatting sqref="J33:J38">
    <cfRule type="containsText" dxfId="100" priority="5" operator="containsText" text="Discordo parcialmente">
      <formula>NOT(ISERROR(SEARCH("Discordo parcialmente",J33)))</formula>
    </cfRule>
    <cfRule type="containsText" dxfId="99" priority="6" operator="containsText" text="Discordo totalmente">
      <formula>NOT(ISERROR(SEARCH("Discordo totalmente",J33)))</formula>
    </cfRule>
    <cfRule type="containsText" dxfId="98" priority="7" operator="containsText" text="Concordo parcialmente">
      <formula>NOT(ISERROR(SEARCH("Concordo parcialmente",J33)))</formula>
    </cfRule>
    <cfRule type="containsText" dxfId="97" priority="8" operator="containsText" text="Concordo totalmente">
      <formula>NOT(ISERROR(SEARCH("Concordo totalmente",J33)))</formula>
    </cfRule>
  </conditionalFormatting>
  <conditionalFormatting sqref="J41:J46">
    <cfRule type="containsText" dxfId="96" priority="1" operator="containsText" text="Discordo parcialmente">
      <formula>NOT(ISERROR(SEARCH("Discordo parcialmente",J41)))</formula>
    </cfRule>
    <cfRule type="containsText" dxfId="95" priority="2" operator="containsText" text="Discordo totalmente">
      <formula>NOT(ISERROR(SEARCH("Discordo totalmente",J41)))</formula>
    </cfRule>
    <cfRule type="containsText" dxfId="94" priority="3" operator="containsText" text="Concordo parcialmente">
      <formula>NOT(ISERROR(SEARCH("Concordo parcialmente",J41)))</formula>
    </cfRule>
    <cfRule type="containsText" dxfId="93" priority="4" operator="containsText" text="Concordo totalmente">
      <formula>NOT(ISERROR(SEARCH("Concordo totalmente",J41)))</formula>
    </cfRule>
  </conditionalFormatting>
  <dataValidations count="2">
    <dataValidation type="list" allowBlank="1" showInputMessage="1" showErrorMessage="1" sqref="K9:K14 K17:K22 K25:K30 K33:K38 K41:K46" xr:uid="{8CD50037-1DB4-4B5E-90CA-7B4D51849B52}">
      <formula1>"Muy importante,Importante,Sin importancia"</formula1>
    </dataValidation>
    <dataValidation type="list" allowBlank="1" showInputMessage="1" showErrorMessage="1" sqref="J9:J14 J17:J22 J25:J30 J33:J38 J41:J46" xr:uid="{EDE8EC08-48E8-4AF0-A977-4C031577A60D}">
      <formula1>"Concuerdo totalmente,Concuerdo en parte,Ni de acuerdo ni de desacuerdo,Desacuerdo en parte,Desacuerdo totalmente"</formula1>
    </dataValidation>
  </dataValidations>
  <pageMargins left="0.511811024" right="0.511811024" top="0.78740157499999996" bottom="0.78740157499999996" header="0.31496062000000002" footer="0.31496062000000002"/>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100"/>
  <sheetViews>
    <sheetView showGridLines="0" zoomScale="90" zoomScaleNormal="90" workbookViewId="0">
      <selection activeCell="D6" sqref="D6:L6"/>
    </sheetView>
  </sheetViews>
  <sheetFormatPr baseColWidth="10" defaultColWidth="9.06640625" defaultRowHeight="14.25" x14ac:dyDescent="0.45"/>
  <cols>
    <col min="1" max="1" width="27.73046875" style="1" customWidth="1"/>
    <col min="2" max="2" width="3.86328125" style="2" customWidth="1"/>
    <col min="3" max="3" width="43.59765625" customWidth="1"/>
    <col min="4" max="4" width="4.73046875" customWidth="1"/>
    <col min="5" max="5" width="4.265625" customWidth="1"/>
    <col min="6" max="6" width="2.3984375" customWidth="1"/>
    <col min="7" max="7" width="2.59765625" customWidth="1"/>
    <col min="10" max="10" width="31.265625" bestFit="1" customWidth="1"/>
    <col min="11" max="11" width="20.1328125" customWidth="1"/>
    <col min="15" max="16" width="9.06640625" style="2"/>
  </cols>
  <sheetData>
    <row r="1" spans="1:29" ht="40.9" customHeight="1" x14ac:dyDescent="0.45">
      <c r="B1" s="140"/>
      <c r="C1" s="141"/>
      <c r="D1" s="142" t="s">
        <v>245</v>
      </c>
      <c r="E1" s="141"/>
      <c r="F1" s="143"/>
      <c r="G1" s="143"/>
      <c r="H1" s="141"/>
      <c r="I1" s="141"/>
      <c r="J1" s="141"/>
      <c r="K1" s="141"/>
      <c r="L1" s="141"/>
      <c r="M1" s="141"/>
      <c r="N1" s="141"/>
      <c r="O1" s="141"/>
      <c r="P1" s="141"/>
      <c r="Q1" s="141"/>
      <c r="R1" s="141"/>
      <c r="S1" s="141"/>
      <c r="T1" s="141"/>
      <c r="U1" s="141"/>
      <c r="V1" s="141"/>
      <c r="W1" s="141"/>
      <c r="X1" s="141"/>
      <c r="Y1" s="141"/>
      <c r="Z1" s="141"/>
      <c r="AA1" s="141"/>
      <c r="AB1" s="141"/>
      <c r="AC1" s="141"/>
    </row>
    <row r="2" spans="1:29" s="3" customFormat="1" ht="21.6" customHeight="1" x14ac:dyDescent="0.7">
      <c r="A2" s="1"/>
      <c r="B2" s="20"/>
      <c r="C2" s="6" t="s">
        <v>238</v>
      </c>
      <c r="O2" s="20"/>
      <c r="P2" s="20"/>
    </row>
    <row r="3" spans="1:29" s="3" customFormat="1" ht="21.6" customHeight="1" x14ac:dyDescent="0.45">
      <c r="A3" s="1"/>
      <c r="B3" s="20"/>
      <c r="O3" s="20"/>
      <c r="P3" s="20"/>
    </row>
    <row r="4" spans="1:29" ht="30" customHeight="1" x14ac:dyDescent="0.45">
      <c r="B4" s="20"/>
      <c r="C4" s="3"/>
      <c r="D4" s="3"/>
      <c r="E4" s="3"/>
      <c r="F4" s="3"/>
      <c r="G4" s="3"/>
      <c r="H4" s="3"/>
      <c r="I4" s="3"/>
      <c r="J4" s="3"/>
      <c r="K4" s="3"/>
      <c r="L4" s="3"/>
      <c r="M4" s="3"/>
      <c r="N4" s="3"/>
      <c r="O4" s="20"/>
      <c r="P4" s="20"/>
      <c r="Q4" s="3"/>
      <c r="R4" s="3"/>
      <c r="S4" s="3"/>
      <c r="T4" s="3"/>
      <c r="U4" s="3"/>
      <c r="V4" s="3"/>
      <c r="W4" s="3"/>
      <c r="X4" s="3"/>
      <c r="Y4" s="3"/>
      <c r="Z4" s="3"/>
      <c r="AA4" s="3"/>
      <c r="AB4" s="3"/>
      <c r="AC4" s="3"/>
    </row>
    <row r="5" spans="1:29" ht="30" customHeight="1" thickBot="1" x14ac:dyDescent="0.5"/>
    <row r="6" spans="1:29" ht="30" customHeight="1" thickTop="1" thickBot="1" x14ac:dyDescent="0.5">
      <c r="C6" s="90" t="s">
        <v>220</v>
      </c>
      <c r="D6" s="106" t="s">
        <v>237</v>
      </c>
      <c r="E6" s="107"/>
      <c r="F6" s="107"/>
      <c r="G6" s="107"/>
      <c r="H6" s="107"/>
      <c r="I6" s="107"/>
      <c r="J6" s="107"/>
      <c r="K6" s="107"/>
      <c r="L6" s="108"/>
    </row>
    <row r="7" spans="1:29" ht="30" customHeight="1" thickTop="1" thickBot="1" x14ac:dyDescent="0.5"/>
    <row r="8" spans="1:29" ht="30" customHeight="1" thickTop="1" thickBot="1" x14ac:dyDescent="0.5">
      <c r="C8" s="103" t="s">
        <v>20</v>
      </c>
      <c r="D8" s="104"/>
      <c r="E8" s="104"/>
      <c r="F8" s="104"/>
      <c r="G8" s="104"/>
      <c r="H8" s="104"/>
      <c r="I8" s="104"/>
      <c r="J8" s="104"/>
      <c r="K8" s="104"/>
      <c r="L8" s="105"/>
    </row>
    <row r="9" spans="1:29" ht="30" customHeight="1" thickTop="1" thickBot="1" x14ac:dyDescent="0.5">
      <c r="B9" s="2">
        <v>1</v>
      </c>
      <c r="C9" s="109" t="s">
        <v>21</v>
      </c>
      <c r="D9" s="110"/>
      <c r="E9" s="110"/>
      <c r="F9" s="110"/>
      <c r="G9" s="110"/>
      <c r="H9" s="110"/>
      <c r="I9" s="111"/>
      <c r="J9" s="17" t="s">
        <v>244</v>
      </c>
      <c r="K9" s="17" t="s">
        <v>235</v>
      </c>
      <c r="L9" s="18">
        <f>IF(C9="","",O9*P9)</f>
        <v>6</v>
      </c>
      <c r="O9" s="2">
        <f>IF(J9="Concuerdo totalmente",5,IF(J9="Concuerdo en parte",4,IF(J9="Ni de acuerdo ni de desacuerdo",3,IF(J9="Desacuerdo em parte",2,0))))</f>
        <v>3</v>
      </c>
      <c r="P9" s="19">
        <f>IF(K9="Muy importante",2,IF(K9="Importante",1.5,1))</f>
        <v>2</v>
      </c>
    </row>
    <row r="10" spans="1:29" ht="30" customHeight="1" thickTop="1" thickBot="1" x14ac:dyDescent="0.5">
      <c r="B10" s="2">
        <v>2</v>
      </c>
      <c r="C10" s="109" t="s">
        <v>22</v>
      </c>
      <c r="D10" s="110" t="s">
        <v>22</v>
      </c>
      <c r="E10" s="110" t="s">
        <v>22</v>
      </c>
      <c r="F10" s="110" t="s">
        <v>22</v>
      </c>
      <c r="G10" s="110" t="s">
        <v>22</v>
      </c>
      <c r="H10" s="110" t="s">
        <v>22</v>
      </c>
      <c r="I10" s="111" t="s">
        <v>22</v>
      </c>
      <c r="J10" s="17" t="s">
        <v>240</v>
      </c>
      <c r="K10" s="17" t="s">
        <v>243</v>
      </c>
      <c r="L10" s="18">
        <f t="shared" ref="L10:L13" si="0">IF(C10="","",O10*P10)</f>
        <v>6</v>
      </c>
      <c r="O10" s="2">
        <f t="shared" ref="O10:O14" si="1">IF(J10="Concuerdo totalmente",5,IF(J10="Concuerdo en parte",4,IF(J10="Ni de acuerdo ni de desacuerdo",3,IF(J10="Desacuerdo em parte",2,0))))</f>
        <v>4</v>
      </c>
      <c r="P10" s="19">
        <f t="shared" ref="P10:P14" si="2">IF(K10="Muy importante",2,IF(K10="Importante",1.5,1))</f>
        <v>1.5</v>
      </c>
    </row>
    <row r="11" spans="1:29" ht="30" customHeight="1" thickTop="1" thickBot="1" x14ac:dyDescent="0.5">
      <c r="B11" s="2">
        <v>3</v>
      </c>
      <c r="C11" s="109" t="s">
        <v>23</v>
      </c>
      <c r="D11" s="110" t="s">
        <v>23</v>
      </c>
      <c r="E11" s="110" t="s">
        <v>23</v>
      </c>
      <c r="F11" s="110" t="s">
        <v>23</v>
      </c>
      <c r="G11" s="110" t="s">
        <v>23</v>
      </c>
      <c r="H11" s="110" t="s">
        <v>23</v>
      </c>
      <c r="I11" s="111" t="s">
        <v>23</v>
      </c>
      <c r="J11" s="17" t="s">
        <v>244</v>
      </c>
      <c r="K11" s="17" t="s">
        <v>236</v>
      </c>
      <c r="L11" s="18">
        <f t="shared" si="0"/>
        <v>3</v>
      </c>
      <c r="O11" s="2">
        <f t="shared" si="1"/>
        <v>3</v>
      </c>
      <c r="P11" s="19">
        <f t="shared" si="2"/>
        <v>1</v>
      </c>
    </row>
    <row r="12" spans="1:29" ht="30" customHeight="1" thickTop="1" thickBot="1" x14ac:dyDescent="0.5">
      <c r="B12" s="2">
        <v>4</v>
      </c>
      <c r="C12" s="109" t="s">
        <v>24</v>
      </c>
      <c r="D12" s="110" t="s">
        <v>24</v>
      </c>
      <c r="E12" s="110" t="s">
        <v>24</v>
      </c>
      <c r="F12" s="110" t="s">
        <v>24</v>
      </c>
      <c r="G12" s="110" t="s">
        <v>24</v>
      </c>
      <c r="H12" s="110" t="s">
        <v>24</v>
      </c>
      <c r="I12" s="111" t="s">
        <v>24</v>
      </c>
      <c r="J12" s="17" t="s">
        <v>241</v>
      </c>
      <c r="K12" s="17" t="s">
        <v>236</v>
      </c>
      <c r="L12" s="18">
        <f t="shared" si="0"/>
        <v>0</v>
      </c>
      <c r="O12" s="2">
        <f t="shared" si="1"/>
        <v>0</v>
      </c>
      <c r="P12" s="19">
        <f t="shared" si="2"/>
        <v>1</v>
      </c>
    </row>
    <row r="13" spans="1:29" ht="30" customHeight="1" thickTop="1" thickBot="1" x14ac:dyDescent="0.5">
      <c r="B13" s="2">
        <v>5</v>
      </c>
      <c r="C13" s="109" t="s">
        <v>25</v>
      </c>
      <c r="D13" s="110" t="s">
        <v>26</v>
      </c>
      <c r="E13" s="110" t="s">
        <v>26</v>
      </c>
      <c r="F13" s="110" t="s">
        <v>26</v>
      </c>
      <c r="G13" s="110" t="s">
        <v>26</v>
      </c>
      <c r="H13" s="110" t="s">
        <v>26</v>
      </c>
      <c r="I13" s="111" t="s">
        <v>26</v>
      </c>
      <c r="J13" s="17" t="s">
        <v>242</v>
      </c>
      <c r="K13" s="17" t="s">
        <v>243</v>
      </c>
      <c r="L13" s="18">
        <f t="shared" si="0"/>
        <v>0</v>
      </c>
      <c r="O13" s="2">
        <f t="shared" si="1"/>
        <v>0</v>
      </c>
      <c r="P13" s="19">
        <f t="shared" si="2"/>
        <v>1.5</v>
      </c>
    </row>
    <row r="14" spans="1:29" ht="30" customHeight="1" thickTop="1" thickBot="1" x14ac:dyDescent="0.5">
      <c r="B14" s="2">
        <v>6</v>
      </c>
      <c r="C14" s="109" t="s">
        <v>27</v>
      </c>
      <c r="D14" s="110" t="s">
        <v>27</v>
      </c>
      <c r="E14" s="110" t="s">
        <v>27</v>
      </c>
      <c r="F14" s="110" t="s">
        <v>27</v>
      </c>
      <c r="G14" s="110" t="s">
        <v>27</v>
      </c>
      <c r="H14" s="110" t="s">
        <v>27</v>
      </c>
      <c r="I14" s="111" t="s">
        <v>27</v>
      </c>
      <c r="J14" s="17" t="s">
        <v>234</v>
      </c>
      <c r="K14" s="17" t="s">
        <v>235</v>
      </c>
      <c r="L14" s="18">
        <f>IF(C14="","",O14*P14)</f>
        <v>10</v>
      </c>
      <c r="M14" s="2">
        <f>SUM(L9:L14)</f>
        <v>25</v>
      </c>
      <c r="O14" s="2">
        <f t="shared" si="1"/>
        <v>5</v>
      </c>
      <c r="P14" s="19">
        <f t="shared" si="2"/>
        <v>2</v>
      </c>
    </row>
    <row r="15" spans="1:29" ht="30" customHeight="1" thickTop="1" thickBot="1" x14ac:dyDescent="0.5"/>
    <row r="16" spans="1:29" ht="30" customHeight="1" thickTop="1" thickBot="1" x14ac:dyDescent="0.5">
      <c r="C16" s="103" t="s">
        <v>28</v>
      </c>
      <c r="D16" s="104"/>
      <c r="E16" s="104"/>
      <c r="F16" s="104"/>
      <c r="G16" s="104"/>
      <c r="H16" s="104"/>
      <c r="I16" s="104"/>
      <c r="J16" s="104"/>
      <c r="K16" s="104"/>
      <c r="L16" s="105"/>
    </row>
    <row r="17" spans="2:16" ht="30" customHeight="1" thickTop="1" thickBot="1" x14ac:dyDescent="0.5">
      <c r="B17" s="2">
        <v>1</v>
      </c>
      <c r="C17" s="100" t="s">
        <v>29</v>
      </c>
      <c r="D17" s="101"/>
      <c r="E17" s="101"/>
      <c r="F17" s="101"/>
      <c r="G17" s="101"/>
      <c r="H17" s="101"/>
      <c r="I17" s="102"/>
      <c r="J17" s="144" t="s">
        <v>234</v>
      </c>
      <c r="K17" s="144" t="s">
        <v>235</v>
      </c>
      <c r="L17" s="18">
        <f t="shared" ref="L17:L22" si="3">IF(C17="","",O17*P17)</f>
        <v>10</v>
      </c>
      <c r="O17" s="2">
        <f>IF(J17="Concuerdo totalmente",5,IF(J17="Concuerdo en parte",4,IF(J17="Ni de acuerdo ni de desacuerdo",3,IF(J17="Desacuerdo em parte",2,0))))</f>
        <v>5</v>
      </c>
      <c r="P17" s="19">
        <f>IF(K17="Muy importante",2,IF(K17="Importante",1.5,1))</f>
        <v>2</v>
      </c>
    </row>
    <row r="18" spans="2:16" ht="30" customHeight="1" thickTop="1" thickBot="1" x14ac:dyDescent="0.5">
      <c r="B18" s="2">
        <v>2</v>
      </c>
      <c r="C18" s="100" t="s">
        <v>30</v>
      </c>
      <c r="D18" s="101" t="s">
        <v>30</v>
      </c>
      <c r="E18" s="101" t="s">
        <v>30</v>
      </c>
      <c r="F18" s="101" t="s">
        <v>30</v>
      </c>
      <c r="G18" s="101" t="s">
        <v>30</v>
      </c>
      <c r="H18" s="101" t="s">
        <v>30</v>
      </c>
      <c r="I18" s="102" t="s">
        <v>30</v>
      </c>
      <c r="J18" s="144" t="s">
        <v>240</v>
      </c>
      <c r="K18" s="144" t="s">
        <v>243</v>
      </c>
      <c r="L18" s="18">
        <f t="shared" si="3"/>
        <v>6</v>
      </c>
      <c r="O18" s="2">
        <f t="shared" ref="O18:O22" si="4">IF(J18="Concuerdo totalmente",5,IF(J18="Concuerdo en parte",4,IF(J18="Ni de acuerdo ni de desacuerdo",3,IF(J18="Desacuerdo em parte",2,0))))</f>
        <v>4</v>
      </c>
      <c r="P18" s="19">
        <f t="shared" ref="P18:P22" si="5">IF(K18="Muy importante",2,IF(K18="Importante",1.5,1))</f>
        <v>1.5</v>
      </c>
    </row>
    <row r="19" spans="2:16" ht="30" customHeight="1" thickTop="1" thickBot="1" x14ac:dyDescent="0.5">
      <c r="B19" s="2">
        <v>3</v>
      </c>
      <c r="C19" s="100" t="s">
        <v>31</v>
      </c>
      <c r="D19" s="101" t="s">
        <v>32</v>
      </c>
      <c r="E19" s="101" t="s">
        <v>32</v>
      </c>
      <c r="F19" s="101" t="s">
        <v>32</v>
      </c>
      <c r="G19" s="101" t="s">
        <v>32</v>
      </c>
      <c r="H19" s="101" t="s">
        <v>32</v>
      </c>
      <c r="I19" s="102" t="s">
        <v>32</v>
      </c>
      <c r="J19" s="144" t="s">
        <v>244</v>
      </c>
      <c r="K19" s="144" t="s">
        <v>236</v>
      </c>
      <c r="L19" s="18">
        <f t="shared" si="3"/>
        <v>3</v>
      </c>
      <c r="O19" s="2">
        <f t="shared" si="4"/>
        <v>3</v>
      </c>
      <c r="P19" s="19">
        <f t="shared" si="5"/>
        <v>1</v>
      </c>
    </row>
    <row r="20" spans="2:16" ht="30" customHeight="1" thickTop="1" thickBot="1" x14ac:dyDescent="0.5">
      <c r="B20" s="2">
        <v>4</v>
      </c>
      <c r="C20" s="100" t="s">
        <v>33</v>
      </c>
      <c r="D20" s="101" t="s">
        <v>34</v>
      </c>
      <c r="E20" s="101" t="s">
        <v>34</v>
      </c>
      <c r="F20" s="101" t="s">
        <v>34</v>
      </c>
      <c r="G20" s="101" t="s">
        <v>34</v>
      </c>
      <c r="H20" s="101" t="s">
        <v>34</v>
      </c>
      <c r="I20" s="102" t="s">
        <v>34</v>
      </c>
      <c r="J20" s="144" t="s">
        <v>241</v>
      </c>
      <c r="K20" s="144" t="s">
        <v>236</v>
      </c>
      <c r="L20" s="18">
        <f t="shared" si="3"/>
        <v>0</v>
      </c>
      <c r="O20" s="2">
        <f t="shared" si="4"/>
        <v>0</v>
      </c>
      <c r="P20" s="19">
        <f t="shared" si="5"/>
        <v>1</v>
      </c>
    </row>
    <row r="21" spans="2:16" ht="30" customHeight="1" thickTop="1" thickBot="1" x14ac:dyDescent="0.5">
      <c r="B21" s="2">
        <v>5</v>
      </c>
      <c r="C21" s="100" t="s">
        <v>35</v>
      </c>
      <c r="D21" s="101" t="s">
        <v>36</v>
      </c>
      <c r="E21" s="101" t="s">
        <v>36</v>
      </c>
      <c r="F21" s="101" t="s">
        <v>36</v>
      </c>
      <c r="G21" s="101" t="s">
        <v>36</v>
      </c>
      <c r="H21" s="101" t="s">
        <v>36</v>
      </c>
      <c r="I21" s="102" t="s">
        <v>36</v>
      </c>
      <c r="J21" s="144" t="s">
        <v>242</v>
      </c>
      <c r="K21" s="144" t="s">
        <v>243</v>
      </c>
      <c r="L21" s="18">
        <f t="shared" si="3"/>
        <v>0</v>
      </c>
      <c r="O21" s="2">
        <f t="shared" si="4"/>
        <v>0</v>
      </c>
      <c r="P21" s="19">
        <f t="shared" si="5"/>
        <v>1.5</v>
      </c>
    </row>
    <row r="22" spans="2:16" ht="30" customHeight="1" thickTop="1" thickBot="1" x14ac:dyDescent="0.5">
      <c r="B22" s="2">
        <v>6</v>
      </c>
      <c r="C22" s="100" t="s">
        <v>37</v>
      </c>
      <c r="D22" s="101" t="s">
        <v>37</v>
      </c>
      <c r="E22" s="101" t="s">
        <v>37</v>
      </c>
      <c r="F22" s="101" t="s">
        <v>37</v>
      </c>
      <c r="G22" s="101" t="s">
        <v>37</v>
      </c>
      <c r="H22" s="101" t="s">
        <v>37</v>
      </c>
      <c r="I22" s="102" t="s">
        <v>37</v>
      </c>
      <c r="J22" s="144" t="s">
        <v>234</v>
      </c>
      <c r="K22" s="144" t="s">
        <v>235</v>
      </c>
      <c r="L22" s="18">
        <f t="shared" si="3"/>
        <v>10</v>
      </c>
      <c r="M22" s="2">
        <f>SUM(L17:L22)</f>
        <v>29</v>
      </c>
      <c r="O22" s="2">
        <f t="shared" si="4"/>
        <v>5</v>
      </c>
      <c r="P22" s="19">
        <f t="shared" si="5"/>
        <v>2</v>
      </c>
    </row>
    <row r="23" spans="2:16" ht="30" customHeight="1" thickTop="1" thickBot="1" x14ac:dyDescent="0.5"/>
    <row r="24" spans="2:16" ht="30" customHeight="1" thickTop="1" thickBot="1" x14ac:dyDescent="0.5">
      <c r="C24" s="103" t="s">
        <v>38</v>
      </c>
      <c r="D24" s="104"/>
      <c r="E24" s="104"/>
      <c r="F24" s="104"/>
      <c r="G24" s="104"/>
      <c r="H24" s="104"/>
      <c r="I24" s="104"/>
      <c r="J24" s="104"/>
      <c r="K24" s="104"/>
      <c r="L24" s="105"/>
    </row>
    <row r="25" spans="2:16" ht="30" customHeight="1" thickTop="1" thickBot="1" x14ac:dyDescent="0.5">
      <c r="B25" s="2">
        <v>1</v>
      </c>
      <c r="C25" s="100" t="s">
        <v>39</v>
      </c>
      <c r="D25" s="101"/>
      <c r="E25" s="101"/>
      <c r="F25" s="101"/>
      <c r="G25" s="101"/>
      <c r="H25" s="101"/>
      <c r="I25" s="102"/>
      <c r="J25" s="17" t="s">
        <v>234</v>
      </c>
      <c r="K25" s="17" t="s">
        <v>235</v>
      </c>
      <c r="L25" s="18">
        <f t="shared" ref="L25:L30" si="6">IF(C25="","",O25*P25)</f>
        <v>10</v>
      </c>
      <c r="O25" s="2">
        <f>IF(J25="Concuerdo totalmente",5,IF(J25="Concuerdo en parte",4,IF(J25="Ni de acuerdo ni de desacuerdo",3,IF(J25="Desacuerdo em parte",2,0))))</f>
        <v>5</v>
      </c>
      <c r="P25" s="19">
        <f>IF(K25="Muy importante",2,IF(K25="Importante",1.5,1))</f>
        <v>2</v>
      </c>
    </row>
    <row r="26" spans="2:16" ht="30" customHeight="1" thickTop="1" thickBot="1" x14ac:dyDescent="0.5">
      <c r="B26" s="2">
        <v>2</v>
      </c>
      <c r="C26" s="100" t="s">
        <v>40</v>
      </c>
      <c r="D26" s="101" t="s">
        <v>40</v>
      </c>
      <c r="E26" s="101" t="s">
        <v>40</v>
      </c>
      <c r="F26" s="101" t="s">
        <v>40</v>
      </c>
      <c r="G26" s="101" t="s">
        <v>40</v>
      </c>
      <c r="H26" s="101" t="s">
        <v>40</v>
      </c>
      <c r="I26" s="102" t="s">
        <v>40</v>
      </c>
      <c r="J26" s="17" t="s">
        <v>240</v>
      </c>
      <c r="K26" s="17" t="s">
        <v>243</v>
      </c>
      <c r="L26" s="18">
        <f t="shared" si="6"/>
        <v>6</v>
      </c>
      <c r="O26" s="2">
        <f t="shared" ref="O26:O30" si="7">IF(J26="Concuerdo totalmente",5,IF(J26="Concuerdo en parte",4,IF(J26="Ni de acuerdo ni de desacuerdo",3,IF(J26="Desacuerdo em parte",2,0))))</f>
        <v>4</v>
      </c>
      <c r="P26" s="19">
        <f t="shared" ref="P26:P30" si="8">IF(K26="Muy importante",2,IF(K26="Importante",1.5,1))</f>
        <v>1.5</v>
      </c>
    </row>
    <row r="27" spans="2:16" ht="30" customHeight="1" thickTop="1" thickBot="1" x14ac:dyDescent="0.5">
      <c r="B27" s="2">
        <v>3</v>
      </c>
      <c r="C27" s="100" t="s">
        <v>41</v>
      </c>
      <c r="D27" s="101" t="s">
        <v>41</v>
      </c>
      <c r="E27" s="101" t="s">
        <v>41</v>
      </c>
      <c r="F27" s="101" t="s">
        <v>41</v>
      </c>
      <c r="G27" s="101" t="s">
        <v>41</v>
      </c>
      <c r="H27" s="101" t="s">
        <v>41</v>
      </c>
      <c r="I27" s="102" t="s">
        <v>41</v>
      </c>
      <c r="J27" s="17" t="s">
        <v>244</v>
      </c>
      <c r="K27" s="17" t="s">
        <v>236</v>
      </c>
      <c r="L27" s="18">
        <f t="shared" si="6"/>
        <v>3</v>
      </c>
      <c r="O27" s="2">
        <f t="shared" si="7"/>
        <v>3</v>
      </c>
      <c r="P27" s="19">
        <f t="shared" si="8"/>
        <v>1</v>
      </c>
    </row>
    <row r="28" spans="2:16" ht="30" customHeight="1" thickTop="1" thickBot="1" x14ac:dyDescent="0.5">
      <c r="B28" s="2">
        <v>4</v>
      </c>
      <c r="C28" s="100" t="s">
        <v>42</v>
      </c>
      <c r="D28" s="101" t="s">
        <v>43</v>
      </c>
      <c r="E28" s="101" t="s">
        <v>43</v>
      </c>
      <c r="F28" s="101" t="s">
        <v>43</v>
      </c>
      <c r="G28" s="101" t="s">
        <v>43</v>
      </c>
      <c r="H28" s="101" t="s">
        <v>43</v>
      </c>
      <c r="I28" s="102" t="s">
        <v>43</v>
      </c>
      <c r="J28" s="17" t="s">
        <v>241</v>
      </c>
      <c r="K28" s="17" t="s">
        <v>236</v>
      </c>
      <c r="L28" s="18">
        <f t="shared" si="6"/>
        <v>0</v>
      </c>
      <c r="O28" s="2">
        <f t="shared" si="7"/>
        <v>0</v>
      </c>
      <c r="P28" s="19">
        <f t="shared" si="8"/>
        <v>1</v>
      </c>
    </row>
    <row r="29" spans="2:16" ht="30" customHeight="1" thickTop="1" thickBot="1" x14ac:dyDescent="0.5">
      <c r="B29" s="2">
        <v>5</v>
      </c>
      <c r="C29" s="100" t="s">
        <v>44</v>
      </c>
      <c r="D29" s="101" t="s">
        <v>45</v>
      </c>
      <c r="E29" s="101" t="s">
        <v>45</v>
      </c>
      <c r="F29" s="101" t="s">
        <v>45</v>
      </c>
      <c r="G29" s="101" t="s">
        <v>45</v>
      </c>
      <c r="H29" s="101" t="s">
        <v>45</v>
      </c>
      <c r="I29" s="102" t="s">
        <v>45</v>
      </c>
      <c r="J29" s="17" t="s">
        <v>242</v>
      </c>
      <c r="K29" s="17" t="s">
        <v>243</v>
      </c>
      <c r="L29" s="18">
        <f t="shared" si="6"/>
        <v>0</v>
      </c>
      <c r="O29" s="2">
        <f t="shared" si="7"/>
        <v>0</v>
      </c>
      <c r="P29" s="19">
        <f t="shared" si="8"/>
        <v>1.5</v>
      </c>
    </row>
    <row r="30" spans="2:16" ht="30" customHeight="1" thickTop="1" thickBot="1" x14ac:dyDescent="0.5">
      <c r="B30" s="2">
        <v>6</v>
      </c>
      <c r="C30" s="100" t="s">
        <v>46</v>
      </c>
      <c r="D30" s="101" t="s">
        <v>46</v>
      </c>
      <c r="E30" s="101" t="s">
        <v>46</v>
      </c>
      <c r="F30" s="101" t="s">
        <v>46</v>
      </c>
      <c r="G30" s="101" t="s">
        <v>46</v>
      </c>
      <c r="H30" s="101" t="s">
        <v>46</v>
      </c>
      <c r="I30" s="102" t="s">
        <v>46</v>
      </c>
      <c r="J30" s="17" t="s">
        <v>234</v>
      </c>
      <c r="K30" s="17" t="s">
        <v>235</v>
      </c>
      <c r="L30" s="18">
        <f t="shared" si="6"/>
        <v>10</v>
      </c>
      <c r="M30" s="2">
        <f>SUM(L25:L30)</f>
        <v>29</v>
      </c>
      <c r="O30" s="2">
        <f t="shared" si="7"/>
        <v>5</v>
      </c>
      <c r="P30" s="19">
        <f t="shared" si="8"/>
        <v>2</v>
      </c>
    </row>
    <row r="31" spans="2:16" ht="30" customHeight="1" thickTop="1" thickBot="1" x14ac:dyDescent="0.5"/>
    <row r="32" spans="2:16" ht="30" customHeight="1" thickTop="1" thickBot="1" x14ac:dyDescent="0.5">
      <c r="C32" s="103" t="s">
        <v>47</v>
      </c>
      <c r="D32" s="104"/>
      <c r="E32" s="104"/>
      <c r="F32" s="104"/>
      <c r="G32" s="104"/>
      <c r="H32" s="104"/>
      <c r="I32" s="104"/>
      <c r="J32" s="104"/>
      <c r="K32" s="104"/>
      <c r="L32" s="105"/>
    </row>
    <row r="33" spans="2:17" ht="30" customHeight="1" thickTop="1" thickBot="1" x14ac:dyDescent="0.5">
      <c r="B33" s="2">
        <v>1</v>
      </c>
      <c r="C33" s="100" t="s">
        <v>48</v>
      </c>
      <c r="D33" s="101"/>
      <c r="E33" s="101"/>
      <c r="F33" s="101"/>
      <c r="G33" s="101"/>
      <c r="H33" s="101"/>
      <c r="I33" s="102"/>
      <c r="J33" s="144" t="s">
        <v>234</v>
      </c>
      <c r="K33" s="144" t="s">
        <v>235</v>
      </c>
      <c r="L33" s="18">
        <f t="shared" ref="L33:L38" si="9">IF(C33="","",O33*P33)</f>
        <v>10</v>
      </c>
      <c r="O33" s="2">
        <f>IF(J33="Concuerdo totalmente",5,IF(J33="Concuerdo en parte",4,IF(J33="Ni de acuerdo ni de desacuerdo",3,IF(J33="Desacuerdo em parte",2,0))))</f>
        <v>5</v>
      </c>
      <c r="P33" s="19">
        <f>IF(K33="Muy importante",2,IF(K33="Importante",1.5,1))</f>
        <v>2</v>
      </c>
    </row>
    <row r="34" spans="2:17" ht="30" customHeight="1" thickTop="1" thickBot="1" x14ac:dyDescent="0.5">
      <c r="B34" s="2">
        <v>2</v>
      </c>
      <c r="C34" s="100" t="s">
        <v>49</v>
      </c>
      <c r="D34" s="101"/>
      <c r="E34" s="101"/>
      <c r="F34" s="101"/>
      <c r="G34" s="101"/>
      <c r="H34" s="101"/>
      <c r="I34" s="102"/>
      <c r="J34" s="144" t="s">
        <v>240</v>
      </c>
      <c r="K34" s="144" t="s">
        <v>243</v>
      </c>
      <c r="L34" s="18">
        <f t="shared" si="9"/>
        <v>6</v>
      </c>
      <c r="O34" s="2">
        <f t="shared" ref="O34:O38" si="10">IF(J34="Concuerdo totalmente",5,IF(J34="Concuerdo en parte",4,IF(J34="Ni de acuerdo ni de desacuerdo",3,IF(J34="Desacuerdo em parte",2,0))))</f>
        <v>4</v>
      </c>
      <c r="P34" s="19">
        <f t="shared" ref="P34:P38" si="11">IF(K34="Muy importante",2,IF(K34="Importante",1.5,1))</f>
        <v>1.5</v>
      </c>
    </row>
    <row r="35" spans="2:17" ht="30" customHeight="1" thickTop="1" thickBot="1" x14ac:dyDescent="0.5">
      <c r="B35" s="2">
        <v>3</v>
      </c>
      <c r="C35" s="100" t="s">
        <v>50</v>
      </c>
      <c r="D35" s="101"/>
      <c r="E35" s="101"/>
      <c r="F35" s="101"/>
      <c r="G35" s="101"/>
      <c r="H35" s="101"/>
      <c r="I35" s="102"/>
      <c r="J35" s="144" t="s">
        <v>244</v>
      </c>
      <c r="K35" s="144" t="s">
        <v>236</v>
      </c>
      <c r="L35" s="18">
        <f t="shared" si="9"/>
        <v>3</v>
      </c>
      <c r="O35" s="2">
        <f t="shared" si="10"/>
        <v>3</v>
      </c>
      <c r="P35" s="19">
        <f t="shared" si="11"/>
        <v>1</v>
      </c>
    </row>
    <row r="36" spans="2:17" ht="30" customHeight="1" thickTop="1" thickBot="1" x14ac:dyDescent="0.5">
      <c r="B36" s="2">
        <v>4</v>
      </c>
      <c r="C36" s="100" t="s">
        <v>51</v>
      </c>
      <c r="D36" s="101"/>
      <c r="E36" s="101"/>
      <c r="F36" s="101"/>
      <c r="G36" s="101"/>
      <c r="H36" s="101"/>
      <c r="I36" s="102"/>
      <c r="J36" s="144" t="s">
        <v>241</v>
      </c>
      <c r="K36" s="144" t="s">
        <v>236</v>
      </c>
      <c r="L36" s="18">
        <f t="shared" si="9"/>
        <v>0</v>
      </c>
      <c r="O36" s="2">
        <f t="shared" si="10"/>
        <v>0</v>
      </c>
      <c r="P36" s="19">
        <f t="shared" si="11"/>
        <v>1</v>
      </c>
    </row>
    <row r="37" spans="2:17" ht="30" customHeight="1" thickTop="1" thickBot="1" x14ac:dyDescent="0.5">
      <c r="B37" s="2">
        <v>5</v>
      </c>
      <c r="C37" s="100" t="s">
        <v>52</v>
      </c>
      <c r="D37" s="101"/>
      <c r="E37" s="101"/>
      <c r="F37" s="101"/>
      <c r="G37" s="101"/>
      <c r="H37" s="101"/>
      <c r="I37" s="102"/>
      <c r="J37" s="144" t="s">
        <v>242</v>
      </c>
      <c r="K37" s="144" t="s">
        <v>243</v>
      </c>
      <c r="L37" s="18">
        <f t="shared" si="9"/>
        <v>0</v>
      </c>
      <c r="O37" s="2">
        <f t="shared" si="10"/>
        <v>0</v>
      </c>
      <c r="P37" s="19">
        <f t="shared" si="11"/>
        <v>1.5</v>
      </c>
      <c r="Q37" s="89"/>
    </row>
    <row r="38" spans="2:17" ht="30" customHeight="1" thickTop="1" thickBot="1" x14ac:dyDescent="0.5">
      <c r="B38" s="2">
        <v>6</v>
      </c>
      <c r="C38" s="100" t="s">
        <v>53</v>
      </c>
      <c r="D38" s="101"/>
      <c r="E38" s="101"/>
      <c r="F38" s="101"/>
      <c r="G38" s="101"/>
      <c r="H38" s="101"/>
      <c r="I38" s="102"/>
      <c r="J38" s="144" t="s">
        <v>234</v>
      </c>
      <c r="K38" s="144" t="s">
        <v>235</v>
      </c>
      <c r="L38" s="18">
        <f t="shared" si="9"/>
        <v>10</v>
      </c>
      <c r="M38" s="2">
        <f>SUM(L33:L38)</f>
        <v>29</v>
      </c>
      <c r="O38" s="2">
        <f t="shared" si="10"/>
        <v>5</v>
      </c>
      <c r="P38" s="19">
        <f t="shared" si="11"/>
        <v>2</v>
      </c>
    </row>
    <row r="39" spans="2:17" ht="30" customHeight="1" thickTop="1" thickBot="1" x14ac:dyDescent="0.5"/>
    <row r="40" spans="2:17" ht="30" customHeight="1" thickTop="1" thickBot="1" x14ac:dyDescent="0.5">
      <c r="C40" s="103" t="s">
        <v>54</v>
      </c>
      <c r="D40" s="104"/>
      <c r="E40" s="104"/>
      <c r="F40" s="104"/>
      <c r="G40" s="104"/>
      <c r="H40" s="104"/>
      <c r="I40" s="104"/>
      <c r="J40" s="104"/>
      <c r="K40" s="104"/>
      <c r="L40" s="105"/>
    </row>
    <row r="41" spans="2:17" ht="30" customHeight="1" thickTop="1" thickBot="1" x14ac:dyDescent="0.5">
      <c r="B41" s="2">
        <v>1</v>
      </c>
      <c r="C41" s="100" t="s">
        <v>55</v>
      </c>
      <c r="D41" s="101"/>
      <c r="E41" s="101"/>
      <c r="F41" s="101"/>
      <c r="G41" s="101"/>
      <c r="H41" s="101"/>
      <c r="I41" s="102"/>
      <c r="J41" s="144" t="s">
        <v>234</v>
      </c>
      <c r="K41" s="144" t="s">
        <v>235</v>
      </c>
      <c r="L41" s="18">
        <f t="shared" ref="L41:L46" si="12">IF(C41="","",O41*P41)</f>
        <v>0</v>
      </c>
      <c r="O41" s="2">
        <f>IF(J41="Concordo totalmente",5,IF(J41="Concordo parcialmente",4,IF(J41="Não concordo e nem discordo",3,IF(J41="discordo parcialmente",2,0))))</f>
        <v>0</v>
      </c>
      <c r="P41" s="19">
        <f>IF(K41="Muito importante",2,IF(K41="Importante",1.5,1))</f>
        <v>1</v>
      </c>
    </row>
    <row r="42" spans="2:17" ht="30" customHeight="1" thickTop="1" thickBot="1" x14ac:dyDescent="0.5">
      <c r="B42" s="2">
        <v>2</v>
      </c>
      <c r="C42" s="100" t="s">
        <v>56</v>
      </c>
      <c r="D42" s="101" t="s">
        <v>56</v>
      </c>
      <c r="E42" s="101" t="s">
        <v>56</v>
      </c>
      <c r="F42" s="101" t="s">
        <v>56</v>
      </c>
      <c r="G42" s="101" t="s">
        <v>56</v>
      </c>
      <c r="H42" s="101" t="s">
        <v>56</v>
      </c>
      <c r="I42" s="102" t="s">
        <v>56</v>
      </c>
      <c r="J42" s="144" t="s">
        <v>240</v>
      </c>
      <c r="K42" s="144" t="s">
        <v>243</v>
      </c>
      <c r="L42" s="18">
        <f t="shared" si="12"/>
        <v>0</v>
      </c>
      <c r="O42" s="2">
        <f t="shared" ref="O42:O46" si="13">IF(J42="Concordo totalmente",5,IF(J42="Concordo parcialmente",4,IF(J42="Não concordo e nem discordo",3,IF(J42="discordo parcialmente",2,0))))</f>
        <v>0</v>
      </c>
      <c r="P42" s="19">
        <f t="shared" ref="P42:P46" si="14">IF(K42="Muito importante",2,IF(K42="Importante",1.5,1))</f>
        <v>1.5</v>
      </c>
    </row>
    <row r="43" spans="2:17" ht="30" customHeight="1" thickTop="1" thickBot="1" x14ac:dyDescent="0.5">
      <c r="B43" s="2">
        <v>3</v>
      </c>
      <c r="C43" s="100" t="s">
        <v>57</v>
      </c>
      <c r="D43" s="101" t="s">
        <v>57</v>
      </c>
      <c r="E43" s="101" t="s">
        <v>57</v>
      </c>
      <c r="F43" s="101" t="s">
        <v>57</v>
      </c>
      <c r="G43" s="101" t="s">
        <v>57</v>
      </c>
      <c r="H43" s="101" t="s">
        <v>57</v>
      </c>
      <c r="I43" s="102" t="s">
        <v>57</v>
      </c>
      <c r="J43" s="144" t="s">
        <v>244</v>
      </c>
      <c r="K43" s="144" t="s">
        <v>236</v>
      </c>
      <c r="L43" s="18">
        <f t="shared" si="12"/>
        <v>0</v>
      </c>
      <c r="O43" s="2">
        <f t="shared" si="13"/>
        <v>0</v>
      </c>
      <c r="P43" s="19">
        <f t="shared" si="14"/>
        <v>1</v>
      </c>
    </row>
    <row r="44" spans="2:17" ht="30" customHeight="1" thickTop="1" thickBot="1" x14ac:dyDescent="0.5">
      <c r="B44" s="2">
        <v>4</v>
      </c>
      <c r="C44" s="100" t="s">
        <v>58</v>
      </c>
      <c r="D44" s="101" t="s">
        <v>58</v>
      </c>
      <c r="E44" s="101" t="s">
        <v>58</v>
      </c>
      <c r="F44" s="101" t="s">
        <v>58</v>
      </c>
      <c r="G44" s="101" t="s">
        <v>58</v>
      </c>
      <c r="H44" s="101" t="s">
        <v>58</v>
      </c>
      <c r="I44" s="102" t="s">
        <v>58</v>
      </c>
      <c r="J44" s="144" t="s">
        <v>241</v>
      </c>
      <c r="K44" s="144" t="s">
        <v>236</v>
      </c>
      <c r="L44" s="18">
        <f t="shared" si="12"/>
        <v>0</v>
      </c>
      <c r="O44" s="2">
        <f t="shared" si="13"/>
        <v>0</v>
      </c>
      <c r="P44" s="19">
        <f t="shared" si="14"/>
        <v>1</v>
      </c>
    </row>
    <row r="45" spans="2:17" ht="30" customHeight="1" thickTop="1" thickBot="1" x14ac:dyDescent="0.5">
      <c r="B45" s="2">
        <v>5</v>
      </c>
      <c r="C45" s="100" t="s">
        <v>59</v>
      </c>
      <c r="D45" s="101" t="s">
        <v>59</v>
      </c>
      <c r="E45" s="101" t="s">
        <v>59</v>
      </c>
      <c r="F45" s="101" t="s">
        <v>59</v>
      </c>
      <c r="G45" s="101" t="s">
        <v>59</v>
      </c>
      <c r="H45" s="101" t="s">
        <v>59</v>
      </c>
      <c r="I45" s="102" t="s">
        <v>59</v>
      </c>
      <c r="J45" s="144" t="s">
        <v>242</v>
      </c>
      <c r="K45" s="144" t="s">
        <v>243</v>
      </c>
      <c r="L45" s="18">
        <f t="shared" si="12"/>
        <v>0</v>
      </c>
      <c r="O45" s="2">
        <f t="shared" si="13"/>
        <v>0</v>
      </c>
      <c r="P45" s="19">
        <f t="shared" si="14"/>
        <v>1.5</v>
      </c>
    </row>
    <row r="46" spans="2:17" ht="30" customHeight="1" thickTop="1" thickBot="1" x14ac:dyDescent="0.5">
      <c r="B46" s="2">
        <v>6</v>
      </c>
      <c r="C46" s="100" t="s">
        <v>60</v>
      </c>
      <c r="D46" s="101" t="s">
        <v>60</v>
      </c>
      <c r="E46" s="101" t="s">
        <v>60</v>
      </c>
      <c r="F46" s="101" t="s">
        <v>60</v>
      </c>
      <c r="G46" s="101" t="s">
        <v>60</v>
      </c>
      <c r="H46" s="101" t="s">
        <v>60</v>
      </c>
      <c r="I46" s="102" t="s">
        <v>60</v>
      </c>
      <c r="J46" s="144" t="s">
        <v>234</v>
      </c>
      <c r="K46" s="144" t="s">
        <v>235</v>
      </c>
      <c r="L46" s="18">
        <f t="shared" si="12"/>
        <v>0</v>
      </c>
      <c r="M46" s="2">
        <f>SUM(L41:L46)</f>
        <v>0</v>
      </c>
      <c r="O46" s="2">
        <f t="shared" si="13"/>
        <v>0</v>
      </c>
      <c r="P46" s="19">
        <f t="shared" si="14"/>
        <v>1</v>
      </c>
    </row>
    <row r="47" spans="2:17" ht="30" customHeight="1" thickTop="1" x14ac:dyDescent="0.45"/>
    <row r="48" spans="2:17" ht="30" customHeight="1" x14ac:dyDescent="0.45"/>
    <row r="49" ht="30" customHeight="1" x14ac:dyDescent="0.45"/>
    <row r="50" ht="30" customHeight="1" x14ac:dyDescent="0.45"/>
    <row r="51" ht="30" customHeight="1" x14ac:dyDescent="0.45"/>
    <row r="52" ht="30" customHeight="1" x14ac:dyDescent="0.45"/>
    <row r="53" ht="30" customHeight="1" x14ac:dyDescent="0.45"/>
    <row r="54" ht="30" customHeight="1" x14ac:dyDescent="0.45"/>
    <row r="55" ht="30" customHeight="1" x14ac:dyDescent="0.45"/>
    <row r="56" ht="30" customHeight="1" x14ac:dyDescent="0.45"/>
    <row r="57" ht="30" customHeight="1" x14ac:dyDescent="0.45"/>
    <row r="58" ht="30" customHeight="1" x14ac:dyDescent="0.45"/>
    <row r="59" ht="30" customHeight="1" x14ac:dyDescent="0.45"/>
    <row r="60" ht="30" customHeight="1" x14ac:dyDescent="0.45"/>
    <row r="61" ht="30" customHeight="1" x14ac:dyDescent="0.45"/>
    <row r="62" ht="30" customHeight="1" x14ac:dyDescent="0.45"/>
    <row r="63" ht="30" customHeight="1" x14ac:dyDescent="0.45"/>
    <row r="64" ht="30" customHeight="1" x14ac:dyDescent="0.45"/>
    <row r="65" ht="30" customHeight="1" x14ac:dyDescent="0.45"/>
    <row r="66" ht="30" customHeight="1" x14ac:dyDescent="0.45"/>
    <row r="67" ht="30" customHeight="1" x14ac:dyDescent="0.45"/>
    <row r="68" ht="30" customHeight="1" x14ac:dyDescent="0.45"/>
    <row r="69" ht="30" customHeight="1" x14ac:dyDescent="0.45"/>
    <row r="70" ht="30" customHeight="1" x14ac:dyDescent="0.45"/>
    <row r="71" ht="30" customHeight="1" x14ac:dyDescent="0.45"/>
    <row r="72" ht="30" customHeight="1" x14ac:dyDescent="0.45"/>
    <row r="73" ht="30" customHeight="1" x14ac:dyDescent="0.45"/>
    <row r="74" ht="30" customHeight="1" x14ac:dyDescent="0.45"/>
    <row r="75" ht="30" customHeight="1" x14ac:dyDescent="0.45"/>
    <row r="76" ht="30" customHeight="1" x14ac:dyDescent="0.45"/>
    <row r="77" ht="30" customHeight="1" x14ac:dyDescent="0.45"/>
    <row r="78" ht="30" customHeight="1" x14ac:dyDescent="0.45"/>
    <row r="79" ht="30" customHeight="1" x14ac:dyDescent="0.45"/>
    <row r="80" ht="30" customHeight="1" x14ac:dyDescent="0.45"/>
    <row r="81" ht="30" customHeight="1" x14ac:dyDescent="0.45"/>
    <row r="82" ht="30" customHeight="1" x14ac:dyDescent="0.45"/>
    <row r="83" ht="30" customHeight="1" x14ac:dyDescent="0.45"/>
    <row r="84" ht="30" customHeight="1" x14ac:dyDescent="0.45"/>
    <row r="85" ht="30" customHeight="1" x14ac:dyDescent="0.45"/>
    <row r="86" ht="30" customHeight="1" x14ac:dyDescent="0.45"/>
    <row r="87" ht="30" customHeight="1" x14ac:dyDescent="0.45"/>
    <row r="88" ht="30" customHeight="1" x14ac:dyDescent="0.45"/>
    <row r="89" ht="30" customHeight="1" x14ac:dyDescent="0.45"/>
    <row r="90" ht="30" customHeight="1" x14ac:dyDescent="0.45"/>
    <row r="91" ht="30" customHeight="1" x14ac:dyDescent="0.45"/>
    <row r="92" ht="30" customHeight="1" x14ac:dyDescent="0.45"/>
    <row r="93" ht="30" customHeight="1" x14ac:dyDescent="0.45"/>
    <row r="94" ht="30" customHeight="1" x14ac:dyDescent="0.45"/>
    <row r="95" ht="30" customHeight="1" x14ac:dyDescent="0.45"/>
    <row r="96" ht="30" customHeight="1" x14ac:dyDescent="0.45"/>
    <row r="97" ht="30" customHeight="1" x14ac:dyDescent="0.45"/>
    <row r="98" ht="30" customHeight="1" x14ac:dyDescent="0.45"/>
    <row r="99" ht="30" customHeight="1" x14ac:dyDescent="0.45"/>
    <row r="100" ht="30" customHeight="1" x14ac:dyDescent="0.45"/>
  </sheetData>
  <sheetProtection algorithmName="SHA-512" hashValue="3XusVRgu0OOpBRU6wVJp3+iDEPp5o+UIDf1Bep2e5O9QOvZre6v6jWBBG1LCSlLTMXl4IKm2P+VlHCDGJcHoFw==" saltValue="kaHuaX4SgI8UljZiT2fKhA==" spinCount="100000" sheet="1" objects="1" scenarios="1" formatCells="0" formatColumns="0" formatRows="0" selectLockedCells="1"/>
  <mergeCells count="36">
    <mergeCell ref="C19:I19"/>
    <mergeCell ref="D6:L6"/>
    <mergeCell ref="C8:L8"/>
    <mergeCell ref="C9:I9"/>
    <mergeCell ref="C10:I10"/>
    <mergeCell ref="C11:I11"/>
    <mergeCell ref="C12:I12"/>
    <mergeCell ref="C13:I13"/>
    <mergeCell ref="C14:I14"/>
    <mergeCell ref="C16:L16"/>
    <mergeCell ref="C17:I17"/>
    <mergeCell ref="C18:I18"/>
    <mergeCell ref="C33:I33"/>
    <mergeCell ref="C20:I20"/>
    <mergeCell ref="C21:I21"/>
    <mergeCell ref="C22:I22"/>
    <mergeCell ref="C24:L24"/>
    <mergeCell ref="C25:I25"/>
    <mergeCell ref="C26:I26"/>
    <mergeCell ref="C27:I27"/>
    <mergeCell ref="C28:I28"/>
    <mergeCell ref="C29:I29"/>
    <mergeCell ref="C30:I30"/>
    <mergeCell ref="C32:L32"/>
    <mergeCell ref="C46:I46"/>
    <mergeCell ref="C34:I34"/>
    <mergeCell ref="C35:I35"/>
    <mergeCell ref="C36:I36"/>
    <mergeCell ref="C37:I37"/>
    <mergeCell ref="C38:I38"/>
    <mergeCell ref="C40:L40"/>
    <mergeCell ref="C41:I41"/>
    <mergeCell ref="C42:I42"/>
    <mergeCell ref="C43:I43"/>
    <mergeCell ref="C44:I44"/>
    <mergeCell ref="C45:I45"/>
  </mergeCells>
  <conditionalFormatting sqref="J9:J14">
    <cfRule type="containsText" dxfId="92" priority="27" operator="containsText" text="Discordo parcialmente">
      <formula>NOT(ISERROR(SEARCH("Discordo parcialmente",J9)))</formula>
    </cfRule>
    <cfRule type="containsText" dxfId="91" priority="28" operator="containsText" text="Discordo totalmente">
      <formula>NOT(ISERROR(SEARCH("Discordo totalmente",J9)))</formula>
    </cfRule>
    <cfRule type="containsText" dxfId="90" priority="29" operator="containsText" text="Concordo parcialmente">
      <formula>NOT(ISERROR(SEARCH("Concordo parcialmente",J9)))</formula>
    </cfRule>
    <cfRule type="containsText" dxfId="89" priority="30" operator="containsText" text="Concordo totalmente">
      <formula>NOT(ISERROR(SEARCH("Concordo totalmente",J9)))</formula>
    </cfRule>
  </conditionalFormatting>
  <conditionalFormatting sqref="K9:K14">
    <cfRule type="containsText" dxfId="88" priority="25" operator="containsText" text="Muy">
      <formula>NOT(ISERROR(SEARCH("Muy",K9)))</formula>
    </cfRule>
    <cfRule type="containsText" dxfId="87" priority="26" operator="containsText" text="Importante">
      <formula>NOT(ISERROR(SEARCH("Importante",K9)))</formula>
    </cfRule>
  </conditionalFormatting>
  <conditionalFormatting sqref="J17:J22">
    <cfRule type="containsText" dxfId="86" priority="21" operator="containsText" text="Discordo parcialmente">
      <formula>NOT(ISERROR(SEARCH("Discordo parcialmente",J17)))</formula>
    </cfRule>
    <cfRule type="containsText" dxfId="85" priority="22" operator="containsText" text="Discordo totalmente">
      <formula>NOT(ISERROR(SEARCH("Discordo totalmente",J17)))</formula>
    </cfRule>
    <cfRule type="containsText" dxfId="84" priority="23" operator="containsText" text="Concordo parcialmente">
      <formula>NOT(ISERROR(SEARCH("Concordo parcialmente",J17)))</formula>
    </cfRule>
    <cfRule type="containsText" dxfId="83" priority="24" operator="containsText" text="Concordo totalmente">
      <formula>NOT(ISERROR(SEARCH("Concordo totalmente",J17)))</formula>
    </cfRule>
  </conditionalFormatting>
  <conditionalFormatting sqref="K17:K22">
    <cfRule type="containsText" dxfId="82" priority="19" operator="containsText" text="Muy">
      <formula>NOT(ISERROR(SEARCH("Muy",K17)))</formula>
    </cfRule>
    <cfRule type="containsText" dxfId="81" priority="20" operator="containsText" text="Importante">
      <formula>NOT(ISERROR(SEARCH("Importante",K17)))</formula>
    </cfRule>
  </conditionalFormatting>
  <conditionalFormatting sqref="J25:J30">
    <cfRule type="containsText" dxfId="80" priority="15" operator="containsText" text="Discordo parcialmente">
      <formula>NOT(ISERROR(SEARCH("Discordo parcialmente",J25)))</formula>
    </cfRule>
    <cfRule type="containsText" dxfId="79" priority="16" operator="containsText" text="Discordo totalmente">
      <formula>NOT(ISERROR(SEARCH("Discordo totalmente",J25)))</formula>
    </cfRule>
    <cfRule type="containsText" dxfId="78" priority="17" operator="containsText" text="Concordo parcialmente">
      <formula>NOT(ISERROR(SEARCH("Concordo parcialmente",J25)))</formula>
    </cfRule>
    <cfRule type="containsText" dxfId="77" priority="18" operator="containsText" text="Concordo totalmente">
      <formula>NOT(ISERROR(SEARCH("Concordo totalmente",J25)))</formula>
    </cfRule>
  </conditionalFormatting>
  <conditionalFormatting sqref="K25:K30">
    <cfRule type="containsText" dxfId="76" priority="13" operator="containsText" text="Muy">
      <formula>NOT(ISERROR(SEARCH("Muy",K25)))</formula>
    </cfRule>
    <cfRule type="containsText" dxfId="75" priority="14" operator="containsText" text="Importante">
      <formula>NOT(ISERROR(SEARCH("Importante",K25)))</formula>
    </cfRule>
  </conditionalFormatting>
  <conditionalFormatting sqref="J33:J38">
    <cfRule type="containsText" dxfId="74" priority="9" operator="containsText" text="Discordo parcialmente">
      <formula>NOT(ISERROR(SEARCH("Discordo parcialmente",J33)))</formula>
    </cfRule>
    <cfRule type="containsText" dxfId="73" priority="10" operator="containsText" text="Discordo totalmente">
      <formula>NOT(ISERROR(SEARCH("Discordo totalmente",J33)))</formula>
    </cfRule>
    <cfRule type="containsText" dxfId="72" priority="11" operator="containsText" text="Concordo parcialmente">
      <formula>NOT(ISERROR(SEARCH("Concordo parcialmente",J33)))</formula>
    </cfRule>
    <cfRule type="containsText" dxfId="71" priority="12" operator="containsText" text="Concordo totalmente">
      <formula>NOT(ISERROR(SEARCH("Concordo totalmente",J33)))</formula>
    </cfRule>
  </conditionalFormatting>
  <conditionalFormatting sqref="K33:K38">
    <cfRule type="containsText" dxfId="70" priority="7" operator="containsText" text="Muy">
      <formula>NOT(ISERROR(SEARCH("Muy",K33)))</formula>
    </cfRule>
    <cfRule type="containsText" dxfId="69" priority="8" operator="containsText" text="Importante">
      <formula>NOT(ISERROR(SEARCH("Importante",K33)))</formula>
    </cfRule>
  </conditionalFormatting>
  <conditionalFormatting sqref="J41:J46">
    <cfRule type="containsText" dxfId="68" priority="3" operator="containsText" text="Discordo parcialmente">
      <formula>NOT(ISERROR(SEARCH("Discordo parcialmente",J41)))</formula>
    </cfRule>
    <cfRule type="containsText" dxfId="67" priority="4" operator="containsText" text="Discordo totalmente">
      <formula>NOT(ISERROR(SEARCH("Discordo totalmente",J41)))</formula>
    </cfRule>
    <cfRule type="containsText" dxfId="66" priority="5" operator="containsText" text="Concordo parcialmente">
      <formula>NOT(ISERROR(SEARCH("Concordo parcialmente",J41)))</formula>
    </cfRule>
    <cfRule type="containsText" dxfId="65" priority="6" operator="containsText" text="Concordo totalmente">
      <formula>NOT(ISERROR(SEARCH("Concordo totalmente",J41)))</formula>
    </cfRule>
  </conditionalFormatting>
  <conditionalFormatting sqref="K41:K46">
    <cfRule type="containsText" dxfId="64" priority="1" operator="containsText" text="Muy">
      <formula>NOT(ISERROR(SEARCH("Muy",K41)))</formula>
    </cfRule>
    <cfRule type="containsText" dxfId="63" priority="2" operator="containsText" text="Importante">
      <formula>NOT(ISERROR(SEARCH("Importante",K41)))</formula>
    </cfRule>
  </conditionalFormatting>
  <dataValidations count="2">
    <dataValidation type="list" allowBlank="1" showInputMessage="1" showErrorMessage="1" sqref="K33:K38 K9:K14 K17:K22 K25:K30 K41:K46" xr:uid="{0C7335F4-66B0-4828-A980-383EE482993A}">
      <formula1>"Muy importante,Importante,Sin importancia"</formula1>
    </dataValidation>
    <dataValidation type="list" allowBlank="1" showInputMessage="1" showErrorMessage="1" sqref="J9:J14 J17:J22 J25:J30 J33:J38 J41:J46" xr:uid="{294E1DD4-ABC2-414F-A252-855ACA5DB34C}">
      <formula1>"Concuerdo totalmente,Concuerdo en parte,Ni de acuerdo ni de desacuerdo,Desacuerdo en parte,Desacuerdo totalmente"</formula1>
    </dataValidation>
  </dataValidations>
  <pageMargins left="0.511811024" right="0.511811024" top="0.78740157499999996" bottom="0.78740157499999996" header="0.31496062000000002" footer="0.31496062000000002"/>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102"/>
  <sheetViews>
    <sheetView showGridLines="0" zoomScale="90" zoomScaleNormal="90" workbookViewId="0">
      <selection activeCell="D5" sqref="D5"/>
    </sheetView>
  </sheetViews>
  <sheetFormatPr baseColWidth="10" defaultColWidth="9.06640625" defaultRowHeight="14.25" x14ac:dyDescent="0.45"/>
  <cols>
    <col min="1" max="1" width="27.73046875" style="1" customWidth="1"/>
    <col min="2" max="2" width="3.86328125" customWidth="1"/>
    <col min="3" max="3" width="3.86328125" style="31" customWidth="1"/>
    <col min="4" max="4" width="84.59765625" style="33" customWidth="1"/>
    <col min="5" max="5" width="7.1328125" style="33" customWidth="1"/>
    <col min="6" max="6" width="4" style="33" customWidth="1"/>
    <col min="7" max="7" width="83.3984375" style="33" customWidth="1"/>
    <col min="8" max="9" width="9.1328125" style="22"/>
    <col min="10" max="33" width="9.1328125" style="2"/>
  </cols>
  <sheetData>
    <row r="1" spans="1:33" ht="40.9" customHeight="1" x14ac:dyDescent="0.45">
      <c r="B1" s="140"/>
      <c r="C1" s="141"/>
      <c r="D1" s="142" t="s">
        <v>245</v>
      </c>
      <c r="E1" s="141"/>
      <c r="F1" s="143"/>
      <c r="G1" s="143"/>
      <c r="H1" s="141"/>
      <c r="I1" s="141"/>
      <c r="J1" s="141"/>
      <c r="K1" s="141"/>
      <c r="L1" s="141"/>
      <c r="M1" s="141"/>
      <c r="N1" s="141"/>
      <c r="O1" s="141"/>
      <c r="P1" s="141"/>
      <c r="Q1" s="141"/>
      <c r="R1" s="141"/>
      <c r="S1" s="141"/>
      <c r="T1" s="141"/>
      <c r="U1" s="141"/>
      <c r="V1" s="141"/>
      <c r="W1" s="141"/>
      <c r="X1" s="141"/>
      <c r="Y1" s="141"/>
      <c r="Z1" s="141"/>
      <c r="AA1" s="141"/>
      <c r="AB1" s="141"/>
      <c r="AC1" s="141"/>
    </row>
    <row r="2" spans="1:33" s="3" customFormat="1" ht="21.6" customHeight="1" x14ac:dyDescent="0.7">
      <c r="A2" s="1"/>
      <c r="C2" s="6" t="s">
        <v>0</v>
      </c>
      <c r="D2" s="5"/>
      <c r="H2" s="4"/>
      <c r="I2" s="4"/>
      <c r="J2" s="20"/>
      <c r="K2" s="20"/>
      <c r="L2" s="20"/>
      <c r="M2" s="20"/>
      <c r="N2" s="20"/>
      <c r="O2" s="20"/>
      <c r="P2" s="20"/>
      <c r="Q2" s="20"/>
      <c r="R2" s="20"/>
      <c r="S2" s="20"/>
      <c r="T2" s="20"/>
      <c r="U2" s="20"/>
      <c r="V2" s="20"/>
      <c r="W2" s="20"/>
      <c r="X2" s="20"/>
      <c r="Y2" s="20"/>
      <c r="Z2" s="20"/>
      <c r="AA2" s="20"/>
      <c r="AB2" s="20"/>
      <c r="AC2" s="20"/>
      <c r="AD2" s="20"/>
      <c r="AE2" s="20"/>
      <c r="AF2" s="20"/>
      <c r="AG2" s="20"/>
    </row>
    <row r="3" spans="1:33" s="3" customFormat="1" ht="21.6" customHeight="1" x14ac:dyDescent="0.45">
      <c r="A3" s="1"/>
      <c r="H3" s="4"/>
      <c r="I3" s="4"/>
      <c r="J3" s="20"/>
      <c r="K3" s="20"/>
      <c r="L3" s="20"/>
      <c r="M3" s="20"/>
      <c r="N3" s="20"/>
      <c r="O3" s="20"/>
      <c r="P3" s="20"/>
      <c r="Q3" s="20"/>
      <c r="R3" s="20"/>
      <c r="S3" s="20"/>
      <c r="T3" s="20"/>
      <c r="U3" s="20"/>
      <c r="V3" s="20"/>
      <c r="W3" s="20"/>
      <c r="X3" s="20"/>
      <c r="Y3" s="20"/>
      <c r="Z3" s="20"/>
      <c r="AA3" s="20"/>
      <c r="AB3" s="20"/>
      <c r="AC3" s="20"/>
      <c r="AD3" s="20"/>
      <c r="AE3" s="20"/>
      <c r="AF3" s="20"/>
      <c r="AG3" s="20"/>
    </row>
    <row r="4" spans="1:33" ht="30" customHeight="1" x14ac:dyDescent="0.45">
      <c r="B4" s="3"/>
      <c r="C4" s="3"/>
      <c r="D4" s="3"/>
      <c r="E4" s="3"/>
      <c r="F4" s="3"/>
      <c r="G4" s="3"/>
      <c r="H4" s="4"/>
      <c r="I4" s="4"/>
      <c r="J4" s="20"/>
      <c r="K4" s="20"/>
      <c r="L4" s="20"/>
      <c r="M4" s="20"/>
      <c r="N4" s="20"/>
      <c r="O4" s="20"/>
      <c r="P4" s="20"/>
      <c r="Q4" s="20"/>
      <c r="R4" s="20"/>
      <c r="S4" s="20"/>
      <c r="T4" s="20"/>
      <c r="U4" s="20"/>
      <c r="V4" s="20"/>
      <c r="W4" s="20"/>
      <c r="X4" s="20"/>
      <c r="Y4" s="20"/>
      <c r="Z4" s="20"/>
      <c r="AA4" s="20"/>
      <c r="AB4" s="20"/>
      <c r="AC4" s="20"/>
    </row>
    <row r="5" spans="1:33" ht="30" customHeight="1" x14ac:dyDescent="0.45">
      <c r="C5" s="21"/>
      <c r="D5" s="7"/>
      <c r="E5" s="7"/>
      <c r="F5" s="7"/>
      <c r="G5" s="7"/>
      <c r="K5" s="2" t="s">
        <v>61</v>
      </c>
      <c r="L5" s="23">
        <f>Ale!C21</f>
        <v>29</v>
      </c>
      <c r="M5" s="23">
        <f>Ale!F21</f>
        <v>29</v>
      </c>
    </row>
    <row r="6" spans="1:33" ht="30" customHeight="1" x14ac:dyDescent="0.45">
      <c r="C6" s="24"/>
      <c r="D6" s="25" t="str">
        <f>IF(Pri!D6="","EMPRESA A",Pri!D6)</f>
        <v>HareHare - restaurante de comida árabe</v>
      </c>
      <c r="E6" s="26"/>
      <c r="F6" s="27"/>
      <c r="G6" s="28" t="str">
        <f>IF(Sec!D6="","EMPRESA B",Sec!D6)</f>
        <v>Shanghai - restaurante de comida japonesa</v>
      </c>
      <c r="K6" s="2" t="s">
        <v>62</v>
      </c>
      <c r="L6" s="23">
        <f>Ale!C29</f>
        <v>29</v>
      </c>
      <c r="M6" s="23">
        <f>Ale!F29</f>
        <v>29</v>
      </c>
    </row>
    <row r="7" spans="1:33" ht="30" customHeight="1" x14ac:dyDescent="0.45">
      <c r="C7" s="24"/>
      <c r="D7" s="29" t="s">
        <v>63</v>
      </c>
      <c r="E7" s="29"/>
      <c r="F7" s="30"/>
      <c r="G7" s="30" t="s">
        <v>63</v>
      </c>
    </row>
    <row r="8" spans="1:33" ht="30" customHeight="1" x14ac:dyDescent="0.45">
      <c r="C8" s="24"/>
      <c r="D8" s="29"/>
      <c r="E8" s="29"/>
      <c r="F8" s="30"/>
      <c r="G8" s="30"/>
    </row>
    <row r="9" spans="1:33" ht="30" customHeight="1" x14ac:dyDescent="0.45">
      <c r="C9" s="24"/>
      <c r="D9" s="29"/>
      <c r="E9" s="29"/>
      <c r="F9" s="30"/>
      <c r="G9" s="30"/>
    </row>
    <row r="10" spans="1:33" ht="30" customHeight="1" x14ac:dyDescent="0.45">
      <c r="C10" s="24"/>
      <c r="D10" s="29"/>
      <c r="E10" s="29"/>
      <c r="F10" s="30"/>
      <c r="G10" s="30"/>
    </row>
    <row r="11" spans="1:33" ht="30" customHeight="1" x14ac:dyDescent="0.45">
      <c r="C11" s="24"/>
      <c r="D11" s="29"/>
      <c r="E11" s="29"/>
      <c r="F11" s="30"/>
      <c r="G11" s="30"/>
    </row>
    <row r="12" spans="1:33" ht="30" customHeight="1" x14ac:dyDescent="0.45">
      <c r="C12" s="24"/>
      <c r="D12" s="29"/>
      <c r="E12" s="29"/>
      <c r="F12" s="30"/>
      <c r="G12" s="30"/>
    </row>
    <row r="13" spans="1:33" ht="30" customHeight="1" x14ac:dyDescent="0.45">
      <c r="C13" s="24"/>
      <c r="D13" s="29" t="s">
        <v>64</v>
      </c>
      <c r="E13" s="29"/>
      <c r="F13" s="30"/>
      <c r="G13" s="30" t="s">
        <v>64</v>
      </c>
      <c r="K13" s="2" t="s">
        <v>65</v>
      </c>
      <c r="L13" s="23">
        <f>Ale!C37</f>
        <v>29</v>
      </c>
      <c r="M13" s="23">
        <f>Ale!F37</f>
        <v>29</v>
      </c>
    </row>
    <row r="14" spans="1:33" ht="30" customHeight="1" x14ac:dyDescent="0.45">
      <c r="C14" s="24"/>
      <c r="D14" s="29"/>
      <c r="E14" s="29"/>
      <c r="F14" s="30"/>
      <c r="G14" s="30"/>
      <c r="K14" s="2" t="s">
        <v>66</v>
      </c>
      <c r="L14" s="23">
        <f>Ale!C46</f>
        <v>0</v>
      </c>
      <c r="M14" s="23">
        <f>Ale!F46</f>
        <v>0</v>
      </c>
    </row>
    <row r="15" spans="1:33" ht="30" customHeight="1" x14ac:dyDescent="0.45">
      <c r="C15" s="24"/>
      <c r="D15" s="29"/>
      <c r="E15" s="29"/>
      <c r="F15" s="30"/>
      <c r="G15" s="30"/>
    </row>
    <row r="16" spans="1:33" ht="30" customHeight="1" x14ac:dyDescent="0.45">
      <c r="C16" s="24"/>
      <c r="D16" s="29"/>
      <c r="E16" s="29"/>
      <c r="F16" s="30"/>
      <c r="G16" s="30"/>
    </row>
    <row r="17" spans="3:15" ht="30" customHeight="1" x14ac:dyDescent="0.45">
      <c r="C17" s="24"/>
      <c r="D17" s="29"/>
      <c r="E17" s="29"/>
      <c r="F17" s="30"/>
      <c r="G17" s="30"/>
    </row>
    <row r="18" spans="3:15" ht="30" customHeight="1" x14ac:dyDescent="0.45">
      <c r="C18" s="24"/>
      <c r="D18" s="29"/>
      <c r="E18" s="29"/>
      <c r="F18" s="30"/>
      <c r="G18" s="30"/>
      <c r="M18" s="2" t="s">
        <v>67</v>
      </c>
      <c r="N18" s="23">
        <f>Ale!C13</f>
        <v>29</v>
      </c>
      <c r="O18" s="23">
        <f>Ale!F13</f>
        <v>25</v>
      </c>
    </row>
    <row r="19" spans="3:15" ht="30" customHeight="1" x14ac:dyDescent="0.45">
      <c r="C19" s="24"/>
      <c r="D19" s="29"/>
      <c r="E19" s="29"/>
      <c r="F19" s="30"/>
      <c r="G19" s="30"/>
      <c r="M19" s="2" t="s">
        <v>62</v>
      </c>
      <c r="N19" s="23">
        <f>Ale!C29</f>
        <v>29</v>
      </c>
      <c r="O19" s="23">
        <f>Ale!F29</f>
        <v>29</v>
      </c>
    </row>
    <row r="20" spans="3:15" ht="30" customHeight="1" x14ac:dyDescent="0.45">
      <c r="C20" s="24"/>
      <c r="D20" s="29" t="s">
        <v>68</v>
      </c>
      <c r="E20" s="29"/>
      <c r="F20" s="30"/>
      <c r="G20" s="30" t="s">
        <v>68</v>
      </c>
      <c r="M20" s="2" t="s">
        <v>61</v>
      </c>
      <c r="N20" s="23">
        <f>Ale!C21</f>
        <v>29</v>
      </c>
      <c r="O20" s="23">
        <f>Ale!F21</f>
        <v>29</v>
      </c>
    </row>
    <row r="21" spans="3:15" ht="30" customHeight="1" x14ac:dyDescent="0.45">
      <c r="C21" s="24"/>
      <c r="D21" s="29"/>
      <c r="E21" s="29"/>
      <c r="F21" s="30"/>
      <c r="G21" s="30"/>
      <c r="M21" s="2" t="s">
        <v>69</v>
      </c>
      <c r="N21" s="23">
        <f>Ale!C37</f>
        <v>29</v>
      </c>
      <c r="O21" s="23">
        <f>Ale!F37</f>
        <v>29</v>
      </c>
    </row>
    <row r="22" spans="3:15" ht="30" customHeight="1" x14ac:dyDescent="0.45">
      <c r="C22" s="24"/>
      <c r="D22" s="29"/>
      <c r="E22" s="29"/>
      <c r="F22" s="30"/>
      <c r="G22" s="30"/>
      <c r="M22" s="2" t="s">
        <v>70</v>
      </c>
      <c r="N22" s="23">
        <f>Ale!C46</f>
        <v>0</v>
      </c>
      <c r="O22" s="23">
        <f>Ale!F46</f>
        <v>0</v>
      </c>
    </row>
    <row r="23" spans="3:15" ht="30" customHeight="1" x14ac:dyDescent="0.45">
      <c r="C23" s="24"/>
      <c r="D23" s="29"/>
      <c r="E23" s="29"/>
      <c r="F23" s="30"/>
      <c r="G23" s="30"/>
    </row>
    <row r="24" spans="3:15" ht="30" customHeight="1" x14ac:dyDescent="0.45">
      <c r="C24" s="24"/>
      <c r="D24" s="29"/>
      <c r="E24" s="29"/>
      <c r="F24" s="30"/>
      <c r="G24" s="30"/>
    </row>
    <row r="25" spans="3:15" ht="30" customHeight="1" x14ac:dyDescent="0.45">
      <c r="C25" s="24"/>
      <c r="D25" s="29"/>
      <c r="E25" s="29"/>
      <c r="F25" s="30"/>
      <c r="G25" s="30"/>
    </row>
    <row r="26" spans="3:15" ht="30" customHeight="1" x14ac:dyDescent="0.45">
      <c r="C26" s="24"/>
      <c r="D26" s="29"/>
      <c r="E26" s="29"/>
      <c r="F26" s="30"/>
      <c r="G26" s="30"/>
    </row>
    <row r="27" spans="3:15" ht="30" customHeight="1" x14ac:dyDescent="0.45">
      <c r="C27" s="24"/>
      <c r="D27" s="29" t="s">
        <v>71</v>
      </c>
      <c r="E27" s="29"/>
      <c r="F27" s="30"/>
      <c r="G27" s="30" t="s">
        <v>71</v>
      </c>
    </row>
    <row r="28" spans="3:15" ht="30" customHeight="1" x14ac:dyDescent="0.45">
      <c r="C28" s="24"/>
      <c r="D28" s="29"/>
      <c r="E28" s="29"/>
      <c r="F28" s="30"/>
      <c r="G28" s="30"/>
    </row>
    <row r="29" spans="3:15" ht="30" customHeight="1" x14ac:dyDescent="0.45">
      <c r="C29" s="24"/>
      <c r="D29" s="29"/>
      <c r="E29" s="29"/>
      <c r="F29" s="30"/>
      <c r="G29" s="30"/>
    </row>
    <row r="30" spans="3:15" ht="30" customHeight="1" x14ac:dyDescent="0.45">
      <c r="C30" s="24"/>
      <c r="D30" s="29"/>
      <c r="E30" s="29"/>
      <c r="F30" s="30"/>
      <c r="G30" s="30"/>
    </row>
    <row r="31" spans="3:15" ht="30" customHeight="1" x14ac:dyDescent="0.45">
      <c r="C31" s="24"/>
      <c r="D31" s="29"/>
      <c r="E31" s="29"/>
      <c r="F31" s="30"/>
      <c r="G31" s="30"/>
    </row>
    <row r="32" spans="3:15" ht="30" customHeight="1" x14ac:dyDescent="0.45">
      <c r="C32" s="24"/>
      <c r="D32" s="29"/>
      <c r="E32" s="29"/>
      <c r="F32" s="30"/>
      <c r="G32" s="30"/>
    </row>
    <row r="33" spans="3:17" ht="30" customHeight="1" x14ac:dyDescent="0.45">
      <c r="C33" s="24"/>
      <c r="D33" s="29" t="s">
        <v>72</v>
      </c>
      <c r="E33" s="29"/>
      <c r="F33" s="30"/>
      <c r="G33" s="30" t="s">
        <v>72</v>
      </c>
    </row>
    <row r="34" spans="3:17" ht="30" customHeight="1" x14ac:dyDescent="0.45">
      <c r="C34" s="24"/>
      <c r="D34" s="29"/>
      <c r="E34" s="29"/>
      <c r="F34" s="30"/>
      <c r="G34" s="30"/>
      <c r="K34" s="2" t="s">
        <v>67</v>
      </c>
    </row>
    <row r="35" spans="3:17" ht="30" customHeight="1" x14ac:dyDescent="0.45">
      <c r="C35" s="24"/>
      <c r="D35" s="29"/>
      <c r="E35" s="29"/>
      <c r="F35" s="30"/>
      <c r="G35" s="30"/>
      <c r="K35" s="2" t="s">
        <v>73</v>
      </c>
    </row>
    <row r="36" spans="3:17" ht="30" customHeight="1" x14ac:dyDescent="0.45">
      <c r="C36" s="24"/>
      <c r="D36" s="29"/>
      <c r="E36" s="29"/>
      <c r="F36" s="30"/>
      <c r="G36" s="30"/>
      <c r="K36" s="2" t="s">
        <v>74</v>
      </c>
    </row>
    <row r="37" spans="3:17" ht="30" customHeight="1" x14ac:dyDescent="0.45">
      <c r="C37" s="24"/>
      <c r="D37" s="29"/>
      <c r="E37" s="29"/>
      <c r="F37" s="30"/>
      <c r="G37" s="30"/>
      <c r="K37" s="2" t="s">
        <v>75</v>
      </c>
    </row>
    <row r="38" spans="3:17" ht="30" customHeight="1" x14ac:dyDescent="0.45">
      <c r="C38" s="24"/>
      <c r="D38" s="29"/>
      <c r="E38" s="29"/>
      <c r="F38" s="30"/>
      <c r="G38" s="30"/>
      <c r="K38" s="2" t="s">
        <v>76</v>
      </c>
    </row>
    <row r="39" spans="3:17" ht="30" customHeight="1" x14ac:dyDescent="0.45">
      <c r="C39" s="24"/>
      <c r="D39" s="29"/>
      <c r="E39" s="29"/>
      <c r="F39" s="30"/>
      <c r="G39" s="30"/>
      <c r="K39" s="2" t="s">
        <v>77</v>
      </c>
    </row>
    <row r="40" spans="3:17" ht="30" customHeight="1" x14ac:dyDescent="0.45">
      <c r="C40" s="24"/>
      <c r="D40" s="29" t="s">
        <v>28</v>
      </c>
      <c r="E40" s="29"/>
      <c r="F40" s="30"/>
      <c r="G40" s="30" t="s">
        <v>28</v>
      </c>
    </row>
    <row r="41" spans="3:17" ht="30" customHeight="1" x14ac:dyDescent="0.45">
      <c r="C41" s="24"/>
      <c r="D41" s="29"/>
      <c r="E41" s="29"/>
      <c r="F41" s="30"/>
      <c r="G41" s="30"/>
      <c r="K41" s="2" t="s">
        <v>78</v>
      </c>
    </row>
    <row r="42" spans="3:17" ht="30" customHeight="1" x14ac:dyDescent="0.45">
      <c r="D42" s="29"/>
      <c r="E42" s="29"/>
      <c r="F42" s="30"/>
      <c r="G42" s="30"/>
      <c r="K42" s="2" t="s">
        <v>79</v>
      </c>
      <c r="L42" s="2" t="s">
        <v>30</v>
      </c>
      <c r="M42" s="2" t="s">
        <v>30</v>
      </c>
      <c r="N42" s="2" t="s">
        <v>30</v>
      </c>
      <c r="O42" s="2" t="s">
        <v>30</v>
      </c>
      <c r="P42" s="2" t="s">
        <v>30</v>
      </c>
      <c r="Q42" s="2" t="s">
        <v>30</v>
      </c>
    </row>
    <row r="43" spans="3:17" ht="30" customHeight="1" x14ac:dyDescent="0.45">
      <c r="D43" s="32"/>
      <c r="E43" s="32"/>
      <c r="K43" s="2" t="s">
        <v>80</v>
      </c>
      <c r="L43" s="2" t="s">
        <v>32</v>
      </c>
      <c r="M43" s="2" t="s">
        <v>32</v>
      </c>
      <c r="N43" s="2" t="s">
        <v>32</v>
      </c>
      <c r="O43" s="2" t="s">
        <v>32</v>
      </c>
      <c r="P43" s="2" t="s">
        <v>32</v>
      </c>
      <c r="Q43" s="2" t="s">
        <v>32</v>
      </c>
    </row>
    <row r="44" spans="3:17" ht="30" customHeight="1" x14ac:dyDescent="0.45">
      <c r="D44" s="32"/>
      <c r="E44" s="32"/>
      <c r="K44" s="2" t="s">
        <v>81</v>
      </c>
      <c r="L44" s="2" t="s">
        <v>34</v>
      </c>
      <c r="M44" s="2" t="s">
        <v>34</v>
      </c>
      <c r="N44" s="2" t="s">
        <v>34</v>
      </c>
      <c r="O44" s="2" t="s">
        <v>34</v>
      </c>
      <c r="P44" s="2" t="s">
        <v>34</v>
      </c>
      <c r="Q44" s="2" t="s">
        <v>34</v>
      </c>
    </row>
    <row r="45" spans="3:17" ht="30" customHeight="1" x14ac:dyDescent="0.45">
      <c r="D45" s="32"/>
      <c r="E45" s="32"/>
      <c r="K45" s="2" t="s">
        <v>82</v>
      </c>
      <c r="L45" s="2" t="s">
        <v>36</v>
      </c>
      <c r="M45" s="2" t="s">
        <v>36</v>
      </c>
      <c r="N45" s="2" t="s">
        <v>36</v>
      </c>
      <c r="O45" s="2" t="s">
        <v>36</v>
      </c>
      <c r="P45" s="2" t="s">
        <v>36</v>
      </c>
      <c r="Q45" s="2" t="s">
        <v>36</v>
      </c>
    </row>
    <row r="46" spans="3:17" ht="7.5" customHeight="1" x14ac:dyDescent="0.45">
      <c r="D46" s="32"/>
      <c r="E46" s="32"/>
      <c r="K46" s="2" t="s">
        <v>83</v>
      </c>
      <c r="L46" s="2" t="s">
        <v>37</v>
      </c>
      <c r="M46" s="2" t="s">
        <v>37</v>
      </c>
      <c r="N46" s="2" t="s">
        <v>37</v>
      </c>
      <c r="O46" s="2" t="s">
        <v>37</v>
      </c>
      <c r="P46" s="2" t="s">
        <v>37</v>
      </c>
      <c r="Q46" s="2" t="s">
        <v>37</v>
      </c>
    </row>
    <row r="47" spans="3:17" ht="20.25" customHeight="1" x14ac:dyDescent="0.45">
      <c r="D47" s="32"/>
      <c r="E47" s="32"/>
    </row>
    <row r="48" spans="3:17" ht="7.5" customHeight="1" x14ac:dyDescent="0.45">
      <c r="D48" s="32"/>
      <c r="E48" s="32"/>
    </row>
    <row r="49" spans="4:17" ht="7.5" customHeight="1" x14ac:dyDescent="0.45">
      <c r="D49" s="32"/>
      <c r="E49" s="32"/>
    </row>
    <row r="50" spans="4:17" ht="12.75" customHeight="1" x14ac:dyDescent="0.45">
      <c r="D50" s="32"/>
      <c r="E50" s="32"/>
    </row>
    <row r="51" spans="4:17" ht="30" customHeight="1" x14ac:dyDescent="0.45">
      <c r="D51" s="32"/>
      <c r="E51" s="32"/>
    </row>
    <row r="52" spans="4:17" ht="30" customHeight="1" x14ac:dyDescent="0.45">
      <c r="D52" s="29" t="s">
        <v>84</v>
      </c>
      <c r="E52" s="29"/>
      <c r="F52" s="30"/>
      <c r="G52" s="30" t="s">
        <v>84</v>
      </c>
    </row>
    <row r="53" spans="4:17" ht="30" customHeight="1" x14ac:dyDescent="0.45">
      <c r="D53" s="29"/>
      <c r="E53" s="29"/>
      <c r="F53" s="30"/>
      <c r="G53" s="30"/>
      <c r="K53" s="2" t="s">
        <v>85</v>
      </c>
    </row>
    <row r="54" spans="4:17" ht="30" customHeight="1" x14ac:dyDescent="0.45">
      <c r="D54" s="29"/>
      <c r="E54" s="29"/>
      <c r="F54" s="30"/>
      <c r="G54" s="30"/>
      <c r="K54" s="2" t="s">
        <v>86</v>
      </c>
      <c r="L54" s="2" t="s">
        <v>40</v>
      </c>
      <c r="M54" s="2" t="s">
        <v>40</v>
      </c>
      <c r="N54" s="2" t="s">
        <v>40</v>
      </c>
      <c r="O54" s="2" t="s">
        <v>40</v>
      </c>
      <c r="P54" s="2" t="s">
        <v>40</v>
      </c>
      <c r="Q54" s="2" t="s">
        <v>40</v>
      </c>
    </row>
    <row r="55" spans="4:17" ht="30" customHeight="1" x14ac:dyDescent="0.45">
      <c r="D55" s="32"/>
      <c r="E55" s="32"/>
      <c r="K55" s="2" t="s">
        <v>87</v>
      </c>
      <c r="L55" s="2" t="s">
        <v>41</v>
      </c>
      <c r="M55" s="2" t="s">
        <v>41</v>
      </c>
      <c r="N55" s="2" t="s">
        <v>41</v>
      </c>
      <c r="O55" s="2" t="s">
        <v>41</v>
      </c>
      <c r="P55" s="2" t="s">
        <v>41</v>
      </c>
      <c r="Q55" s="2" t="s">
        <v>41</v>
      </c>
    </row>
    <row r="56" spans="4:17" ht="30" customHeight="1" x14ac:dyDescent="0.45">
      <c r="D56" s="32"/>
      <c r="E56" s="32"/>
      <c r="K56" s="2" t="s">
        <v>88</v>
      </c>
      <c r="L56" s="2" t="s">
        <v>43</v>
      </c>
      <c r="M56" s="2" t="s">
        <v>43</v>
      </c>
      <c r="N56" s="2" t="s">
        <v>43</v>
      </c>
      <c r="O56" s="2" t="s">
        <v>43</v>
      </c>
      <c r="P56" s="2" t="s">
        <v>43</v>
      </c>
      <c r="Q56" s="2" t="s">
        <v>43</v>
      </c>
    </row>
    <row r="57" spans="4:17" ht="30" customHeight="1" x14ac:dyDescent="0.45">
      <c r="D57" s="32"/>
      <c r="E57" s="32"/>
      <c r="K57" s="2" t="s">
        <v>89</v>
      </c>
      <c r="L57" s="2" t="s">
        <v>45</v>
      </c>
      <c r="M57" s="2" t="s">
        <v>45</v>
      </c>
      <c r="N57" s="2" t="s">
        <v>45</v>
      </c>
      <c r="O57" s="2" t="s">
        <v>45</v>
      </c>
      <c r="P57" s="2" t="s">
        <v>45</v>
      </c>
      <c r="Q57" s="2" t="s">
        <v>45</v>
      </c>
    </row>
    <row r="58" spans="4:17" ht="9.75" customHeight="1" x14ac:dyDescent="0.45">
      <c r="D58" s="32"/>
      <c r="E58" s="32"/>
      <c r="K58" s="2" t="s">
        <v>90</v>
      </c>
      <c r="L58" s="2" t="s">
        <v>46</v>
      </c>
      <c r="M58" s="2" t="s">
        <v>46</v>
      </c>
      <c r="N58" s="2" t="s">
        <v>46</v>
      </c>
      <c r="O58" s="2" t="s">
        <v>46</v>
      </c>
      <c r="P58" s="2" t="s">
        <v>46</v>
      </c>
      <c r="Q58" s="2" t="s">
        <v>46</v>
      </c>
    </row>
    <row r="59" spans="4:17" ht="9.75" customHeight="1" x14ac:dyDescent="0.45">
      <c r="D59" s="32"/>
      <c r="E59" s="32"/>
    </row>
    <row r="60" spans="4:17" ht="9.75" customHeight="1" x14ac:dyDescent="0.45">
      <c r="D60" s="32"/>
      <c r="E60" s="32"/>
    </row>
    <row r="61" spans="4:17" ht="9.75" customHeight="1" x14ac:dyDescent="0.45">
      <c r="D61" s="32"/>
      <c r="E61" s="32"/>
    </row>
    <row r="62" spans="4:17" ht="30" customHeight="1" x14ac:dyDescent="0.45">
      <c r="D62" s="32"/>
      <c r="E62" s="32"/>
    </row>
    <row r="63" spans="4:17" ht="30" customHeight="1" x14ac:dyDescent="0.45">
      <c r="D63" s="32"/>
      <c r="E63" s="32"/>
    </row>
    <row r="64" spans="4:17" ht="30" customHeight="1" x14ac:dyDescent="0.45">
      <c r="D64" s="29" t="s">
        <v>47</v>
      </c>
      <c r="E64" s="29"/>
      <c r="F64" s="30"/>
      <c r="G64" s="30" t="s">
        <v>47</v>
      </c>
    </row>
    <row r="65" spans="4:17" ht="30" customHeight="1" x14ac:dyDescent="0.45">
      <c r="D65" s="29"/>
      <c r="E65" s="29"/>
      <c r="F65" s="30"/>
      <c r="G65" s="30"/>
      <c r="K65" s="2" t="s">
        <v>91</v>
      </c>
    </row>
    <row r="66" spans="4:17" ht="30" customHeight="1" x14ac:dyDescent="0.45">
      <c r="D66" s="29"/>
      <c r="E66" s="29"/>
      <c r="F66" s="30"/>
      <c r="G66" s="30"/>
      <c r="K66" s="2" t="s">
        <v>92</v>
      </c>
    </row>
    <row r="67" spans="4:17" ht="30" customHeight="1" x14ac:dyDescent="0.45">
      <c r="D67" s="32"/>
      <c r="E67" s="32"/>
      <c r="K67" s="2" t="s">
        <v>93</v>
      </c>
    </row>
    <row r="68" spans="4:17" ht="30" customHeight="1" x14ac:dyDescent="0.45">
      <c r="D68" s="32"/>
      <c r="E68" s="32"/>
      <c r="K68" s="2" t="s">
        <v>94</v>
      </c>
    </row>
    <row r="69" spans="4:17" ht="30" customHeight="1" x14ac:dyDescent="0.45">
      <c r="D69" s="32"/>
      <c r="E69" s="32"/>
      <c r="K69" s="2" t="s">
        <v>95</v>
      </c>
    </row>
    <row r="70" spans="4:17" ht="30" customHeight="1" x14ac:dyDescent="0.45">
      <c r="D70" s="32"/>
      <c r="E70" s="32"/>
      <c r="K70" s="2" t="s">
        <v>96</v>
      </c>
    </row>
    <row r="71" spans="4:17" ht="7.5" customHeight="1" x14ac:dyDescent="0.45">
      <c r="D71" s="32"/>
      <c r="E71" s="32"/>
    </row>
    <row r="72" spans="4:17" ht="7.5" customHeight="1" x14ac:dyDescent="0.45">
      <c r="D72" s="32"/>
      <c r="E72" s="32"/>
    </row>
    <row r="73" spans="4:17" ht="7.5" customHeight="1" x14ac:dyDescent="0.45">
      <c r="D73" s="32"/>
      <c r="E73" s="32"/>
    </row>
    <row r="74" spans="4:17" ht="30" customHeight="1" x14ac:dyDescent="0.45">
      <c r="D74" s="32"/>
      <c r="E74" s="32"/>
    </row>
    <row r="75" spans="4:17" ht="30" customHeight="1" x14ac:dyDescent="0.45">
      <c r="D75" s="32"/>
      <c r="E75" s="32"/>
    </row>
    <row r="76" spans="4:17" ht="30" customHeight="1" x14ac:dyDescent="0.45">
      <c r="D76" s="29" t="s">
        <v>97</v>
      </c>
      <c r="E76" s="29"/>
      <c r="F76" s="30"/>
      <c r="G76" s="30" t="s">
        <v>97</v>
      </c>
    </row>
    <row r="77" spans="4:17" ht="30" customHeight="1" x14ac:dyDescent="0.45">
      <c r="D77" s="29"/>
      <c r="E77" s="29"/>
      <c r="F77" s="30"/>
      <c r="G77" s="30"/>
      <c r="K77" s="2" t="s">
        <v>98</v>
      </c>
    </row>
    <row r="78" spans="4:17" ht="30" customHeight="1" x14ac:dyDescent="0.45">
      <c r="D78" s="29"/>
      <c r="E78" s="29"/>
      <c r="F78" s="30"/>
      <c r="G78" s="30"/>
      <c r="K78" s="2" t="s">
        <v>99</v>
      </c>
      <c r="L78" s="2" t="s">
        <v>56</v>
      </c>
      <c r="M78" s="2" t="s">
        <v>56</v>
      </c>
      <c r="N78" s="2" t="s">
        <v>56</v>
      </c>
      <c r="O78" s="2" t="s">
        <v>56</v>
      </c>
      <c r="P78" s="2" t="s">
        <v>56</v>
      </c>
      <c r="Q78" s="2" t="s">
        <v>56</v>
      </c>
    </row>
    <row r="79" spans="4:17" ht="30" customHeight="1" x14ac:dyDescent="0.45">
      <c r="D79" s="32"/>
      <c r="E79" s="32"/>
      <c r="K79" s="2" t="s">
        <v>100</v>
      </c>
      <c r="L79" s="2" t="s">
        <v>57</v>
      </c>
      <c r="M79" s="2" t="s">
        <v>57</v>
      </c>
      <c r="N79" s="2" t="s">
        <v>57</v>
      </c>
      <c r="O79" s="2" t="s">
        <v>57</v>
      </c>
      <c r="P79" s="2" t="s">
        <v>57</v>
      </c>
      <c r="Q79" s="2" t="s">
        <v>57</v>
      </c>
    </row>
    <row r="80" spans="4:17" ht="30" customHeight="1" x14ac:dyDescent="0.45">
      <c r="D80" s="32"/>
      <c r="E80" s="32"/>
      <c r="K80" s="2" t="s">
        <v>101</v>
      </c>
      <c r="L80" s="2" t="s">
        <v>58</v>
      </c>
      <c r="M80" s="2" t="s">
        <v>58</v>
      </c>
      <c r="N80" s="2" t="s">
        <v>58</v>
      </c>
      <c r="O80" s="2" t="s">
        <v>58</v>
      </c>
      <c r="P80" s="2" t="s">
        <v>58</v>
      </c>
      <c r="Q80" s="2" t="s">
        <v>58</v>
      </c>
    </row>
    <row r="81" spans="4:17" ht="30" customHeight="1" x14ac:dyDescent="0.45">
      <c r="D81" s="32"/>
      <c r="E81" s="32"/>
      <c r="K81" s="2" t="s">
        <v>102</v>
      </c>
      <c r="L81" s="2" t="s">
        <v>59</v>
      </c>
      <c r="M81" s="2" t="s">
        <v>59</v>
      </c>
      <c r="N81" s="2" t="s">
        <v>59</v>
      </c>
      <c r="O81" s="2" t="s">
        <v>59</v>
      </c>
      <c r="P81" s="2" t="s">
        <v>59</v>
      </c>
      <c r="Q81" s="2" t="s">
        <v>59</v>
      </c>
    </row>
    <row r="82" spans="4:17" ht="30" customHeight="1" x14ac:dyDescent="0.45">
      <c r="D82" s="32"/>
      <c r="E82" s="32"/>
      <c r="K82" s="2" t="s">
        <v>103</v>
      </c>
      <c r="L82" s="2" t="s">
        <v>60</v>
      </c>
      <c r="M82" s="2" t="s">
        <v>60</v>
      </c>
      <c r="N82" s="2" t="s">
        <v>60</v>
      </c>
      <c r="O82" s="2" t="s">
        <v>60</v>
      </c>
      <c r="P82" s="2" t="s">
        <v>60</v>
      </c>
      <c r="Q82" s="2" t="s">
        <v>60</v>
      </c>
    </row>
    <row r="83" spans="4:17" ht="30" customHeight="1" x14ac:dyDescent="0.45">
      <c r="D83" s="32"/>
      <c r="E83" s="32"/>
    </row>
    <row r="84" spans="4:17" ht="30" customHeight="1" x14ac:dyDescent="0.45">
      <c r="D84" s="32"/>
      <c r="E84" s="32"/>
    </row>
    <row r="85" spans="4:17" ht="30" customHeight="1" x14ac:dyDescent="0.45">
      <c r="D85" s="32"/>
      <c r="E85" s="32"/>
    </row>
    <row r="86" spans="4:17" ht="30" customHeight="1" x14ac:dyDescent="0.45">
      <c r="D86" s="32"/>
      <c r="E86" s="32"/>
    </row>
    <row r="87" spans="4:17" ht="30" customHeight="1" x14ac:dyDescent="0.45">
      <c r="D87" s="32"/>
      <c r="E87" s="32"/>
    </row>
    <row r="88" spans="4:17" ht="30" customHeight="1" x14ac:dyDescent="0.45">
      <c r="D88" s="32"/>
      <c r="E88" s="32"/>
    </row>
    <row r="89" spans="4:17" ht="30" customHeight="1" x14ac:dyDescent="0.45">
      <c r="D89" s="32"/>
      <c r="E89" s="32"/>
    </row>
    <row r="90" spans="4:17" ht="30" customHeight="1" x14ac:dyDescent="0.45">
      <c r="D90" s="32"/>
      <c r="E90" s="32"/>
    </row>
    <row r="91" spans="4:17" ht="30" customHeight="1" x14ac:dyDescent="0.45">
      <c r="D91" s="32"/>
      <c r="E91" s="32"/>
    </row>
    <row r="92" spans="4:17" ht="30" customHeight="1" x14ac:dyDescent="0.45">
      <c r="D92" s="32"/>
      <c r="E92" s="32"/>
    </row>
    <row r="93" spans="4:17" ht="30" customHeight="1" x14ac:dyDescent="0.45">
      <c r="D93" s="32"/>
      <c r="E93" s="32"/>
    </row>
    <row r="94" spans="4:17" ht="30" customHeight="1" x14ac:dyDescent="0.45">
      <c r="D94" s="32"/>
      <c r="E94" s="32"/>
    </row>
    <row r="95" spans="4:17" ht="30" customHeight="1" x14ac:dyDescent="0.45">
      <c r="D95" s="32"/>
      <c r="E95" s="32"/>
    </row>
    <row r="96" spans="4:17" ht="30" customHeight="1" x14ac:dyDescent="0.45">
      <c r="D96" s="32"/>
      <c r="E96" s="32"/>
    </row>
    <row r="97" spans="4:5" ht="30" customHeight="1" x14ac:dyDescent="0.45">
      <c r="D97" s="32"/>
      <c r="E97" s="32"/>
    </row>
    <row r="98" spans="4:5" ht="30" customHeight="1" x14ac:dyDescent="0.45">
      <c r="D98" s="32"/>
      <c r="E98" s="32"/>
    </row>
    <row r="99" spans="4:5" ht="30" customHeight="1" x14ac:dyDescent="0.45">
      <c r="D99" s="32"/>
      <c r="E99" s="32"/>
    </row>
    <row r="100" spans="4:5" ht="30" customHeight="1" x14ac:dyDescent="0.45">
      <c r="D100" s="32"/>
      <c r="E100" s="32"/>
    </row>
    <row r="101" spans="4:5" x14ac:dyDescent="0.45">
      <c r="D101" s="32"/>
      <c r="E101" s="32"/>
    </row>
    <row r="102" spans="4:5" x14ac:dyDescent="0.45">
      <c r="D102" s="32"/>
      <c r="E102" s="32"/>
    </row>
  </sheetData>
  <sheetProtection algorithmName="SHA-512" hashValue="rcp+rWhW2XUWORQ9eWq8qCvetJUdWFSAPoEFcRmfI4wVNTGZ5I4PLwhvHeOLJ8AUgemE18dDcj5xqi4NYZC2Vw==" saltValue="6buRTgIBu7c0cpBVtEOdZA==" spinCount="100000" sheet="1" objects="1" scenarios="1" formatCells="0" formatColumns="0" formatRows="0" selectLockedCells="1"/>
  <pageMargins left="0.511811024" right="0.511811024" top="0.78740157499999996" bottom="0.78740157499999996" header="0.31496062000000002" footer="0.31496062000000002"/>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A101"/>
  <sheetViews>
    <sheetView showGridLines="0" showRowColHeaders="0" zoomScale="90" zoomScaleNormal="90" workbookViewId="0">
      <selection activeCell="F1" sqref="F1"/>
    </sheetView>
  </sheetViews>
  <sheetFormatPr baseColWidth="10" defaultColWidth="9.06640625" defaultRowHeight="14.25" x14ac:dyDescent="0.45"/>
  <cols>
    <col min="1" max="1" width="27.73046875" style="1" customWidth="1"/>
    <col min="2" max="2" width="3.86328125" customWidth="1"/>
    <col min="3" max="3" width="13.265625" customWidth="1"/>
    <col min="4" max="4" width="65.59765625" customWidth="1"/>
    <col min="6" max="6" width="14.1328125" customWidth="1"/>
    <col min="7" max="7" width="75.73046875" customWidth="1"/>
    <col min="8" max="8" width="4.73046875" style="34" customWidth="1"/>
    <col min="9" max="16" width="4.73046875" style="53" customWidth="1"/>
    <col min="17" max="21" width="4.73046875" style="34" customWidth="1"/>
    <col min="22" max="22" width="5.59765625" style="34" bestFit="1" customWidth="1"/>
    <col min="23" max="39" width="4.73046875" style="34" customWidth="1"/>
    <col min="40" max="40" width="2.265625" style="2" bestFit="1" customWidth="1"/>
    <col min="41" max="41" width="3.3984375" style="2" bestFit="1" customWidth="1"/>
    <col min="42" max="42" width="7.73046875" style="2" bestFit="1" customWidth="1"/>
    <col min="43" max="53" width="9.1328125" style="2"/>
  </cols>
  <sheetData>
    <row r="1" spans="1:53" ht="40.9" customHeight="1" x14ac:dyDescent="0.45">
      <c r="B1" s="140"/>
      <c r="C1" s="141"/>
      <c r="D1" s="142" t="s">
        <v>245</v>
      </c>
      <c r="E1" s="141"/>
      <c r="F1" s="143"/>
      <c r="G1" s="143"/>
      <c r="H1" s="141"/>
      <c r="I1" s="141"/>
      <c r="J1" s="141"/>
      <c r="K1" s="141"/>
      <c r="L1" s="141"/>
      <c r="M1" s="141"/>
      <c r="N1" s="141"/>
      <c r="O1" s="141"/>
      <c r="P1" s="141"/>
      <c r="Q1" s="141"/>
      <c r="R1" s="141"/>
      <c r="S1" s="141"/>
      <c r="T1" s="141"/>
      <c r="U1" s="141"/>
      <c r="V1" s="141"/>
      <c r="W1" s="141"/>
      <c r="X1" s="141"/>
      <c r="Y1" s="141"/>
      <c r="Z1" s="141"/>
      <c r="AA1" s="141"/>
      <c r="AB1" s="141"/>
      <c r="AC1" s="141"/>
    </row>
    <row r="2" spans="1:53" s="3" customFormat="1" ht="33.950000000000003" customHeight="1" x14ac:dyDescent="1">
      <c r="A2" s="91"/>
      <c r="B2"/>
      <c r="C2"/>
      <c r="D2"/>
      <c r="E2"/>
      <c r="F2"/>
      <c r="G2"/>
      <c r="H2" s="34"/>
      <c r="I2" s="53"/>
      <c r="J2" s="53"/>
      <c r="K2" s="53"/>
      <c r="L2" s="53"/>
      <c r="M2" s="53"/>
      <c r="N2" s="53"/>
      <c r="O2" s="53"/>
      <c r="P2" s="53"/>
      <c r="Q2" s="34"/>
      <c r="R2" s="34"/>
      <c r="S2" s="34"/>
      <c r="T2" s="34"/>
      <c r="U2" s="34"/>
      <c r="V2" s="34"/>
      <c r="W2" s="34"/>
      <c r="X2" s="34"/>
      <c r="Y2" s="34"/>
      <c r="Z2" s="34"/>
      <c r="AA2" s="34"/>
      <c r="AB2" s="34"/>
      <c r="AC2" s="34"/>
      <c r="AD2" s="20"/>
      <c r="AE2" s="20"/>
      <c r="AF2" s="20"/>
      <c r="AG2" s="20"/>
      <c r="AH2" s="20"/>
      <c r="AI2" s="20"/>
      <c r="AJ2" s="20"/>
      <c r="AK2" s="20"/>
      <c r="AL2" s="20"/>
      <c r="AM2" s="20"/>
      <c r="AN2" s="20"/>
      <c r="AO2" s="20"/>
      <c r="AP2" s="20"/>
      <c r="AQ2" s="20"/>
      <c r="AR2" s="20"/>
      <c r="AS2" s="20"/>
      <c r="AT2" s="20"/>
      <c r="AU2" s="20"/>
      <c r="AV2" s="20"/>
      <c r="AW2" s="20"/>
      <c r="AX2" s="20"/>
      <c r="AY2" s="20"/>
      <c r="AZ2" s="20"/>
      <c r="BA2" s="20"/>
    </row>
    <row r="3" spans="1:53" s="3" customFormat="1" ht="21.6" customHeight="1" x14ac:dyDescent="0.7">
      <c r="A3" s="1"/>
      <c r="C3" s="5" t="s">
        <v>1</v>
      </c>
      <c r="I3" s="4"/>
      <c r="J3" s="4"/>
      <c r="K3" s="4"/>
      <c r="L3" s="4"/>
      <c r="M3" s="4"/>
      <c r="N3" s="4"/>
      <c r="O3" s="4"/>
      <c r="P3" s="4"/>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row>
    <row r="4" spans="1:53" s="3" customFormat="1" ht="21.6" customHeight="1" x14ac:dyDescent="0.45">
      <c r="A4" s="1"/>
      <c r="I4" s="4"/>
      <c r="J4" s="4"/>
      <c r="K4" s="4"/>
      <c r="L4" s="4"/>
      <c r="M4" s="4"/>
      <c r="N4" s="4"/>
      <c r="O4" s="4"/>
      <c r="P4" s="4"/>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row>
    <row r="5" spans="1:53" ht="30" customHeight="1" x14ac:dyDescent="0.45">
      <c r="B5" s="3"/>
      <c r="C5" s="3"/>
      <c r="D5" s="3"/>
      <c r="E5" s="3"/>
      <c r="F5" s="3"/>
      <c r="G5" s="3"/>
      <c r="H5" s="3"/>
      <c r="I5" s="4"/>
      <c r="J5" s="4"/>
      <c r="K5" s="4"/>
      <c r="L5" s="4"/>
      <c r="M5" s="4"/>
      <c r="N5" s="4"/>
      <c r="O5" s="4"/>
      <c r="P5" s="4"/>
      <c r="Q5" s="20"/>
      <c r="R5" s="20"/>
      <c r="S5" s="20"/>
      <c r="T5" s="20"/>
      <c r="U5" s="20"/>
      <c r="V5" s="20"/>
      <c r="W5" s="20"/>
      <c r="X5" s="20"/>
      <c r="Y5" s="20"/>
      <c r="Z5" s="20"/>
      <c r="AA5" s="20"/>
      <c r="AB5" s="20"/>
      <c r="AC5" s="20"/>
    </row>
    <row r="6" spans="1:53" ht="30" customHeight="1" x14ac:dyDescent="0.45">
      <c r="I6" s="34"/>
      <c r="J6" s="34"/>
      <c r="K6" s="34"/>
      <c r="L6" s="34"/>
      <c r="M6" s="34"/>
      <c r="N6" s="34"/>
      <c r="O6" s="34"/>
      <c r="P6" s="34"/>
    </row>
    <row r="7" spans="1:53" ht="30" customHeight="1" x14ac:dyDescent="1.05">
      <c r="C7" s="92" t="str">
        <f>IF(Pri!D6="","IDEIA PRINCIPAL",Pri!D6)</f>
        <v>HareHare - restaurante de comida árabe</v>
      </c>
      <c r="D7" s="92"/>
      <c r="E7" s="35"/>
      <c r="F7" s="92" t="str">
        <f>IF(Sec!D6="","IDEIA SECUNDÁRIA",Sec!D6)</f>
        <v>Shanghai - restaurante de comida japonesa</v>
      </c>
      <c r="I7" s="34"/>
      <c r="J7" s="34"/>
      <c r="K7" s="34"/>
      <c r="L7" s="34"/>
      <c r="M7" s="34"/>
      <c r="N7" s="34"/>
      <c r="O7" s="34"/>
      <c r="P7" s="34"/>
    </row>
    <row r="8" spans="1:53" ht="30" customHeight="1" thickBot="1" x14ac:dyDescent="0.5">
      <c r="I8" s="34"/>
      <c r="J8" s="34"/>
      <c r="K8" s="34"/>
      <c r="L8" s="34"/>
      <c r="M8" s="34"/>
      <c r="N8" s="34"/>
      <c r="O8" s="34"/>
      <c r="P8" s="34"/>
    </row>
    <row r="9" spans="1:53" ht="30" customHeight="1" thickTop="1" thickBot="1" x14ac:dyDescent="0.5">
      <c r="A9" s="51"/>
      <c r="C9" s="112" t="s">
        <v>104</v>
      </c>
      <c r="D9" s="113"/>
      <c r="F9" s="112" t="s">
        <v>104</v>
      </c>
      <c r="G9" s="113"/>
      <c r="I9" s="34"/>
      <c r="J9" s="34"/>
      <c r="K9" s="34"/>
      <c r="L9" s="34"/>
      <c r="M9" s="34"/>
      <c r="N9" s="34"/>
      <c r="O9" s="34"/>
      <c r="P9" s="34"/>
    </row>
    <row r="10" spans="1:53" ht="30" customHeight="1" thickTop="1" x14ac:dyDescent="0.45">
      <c r="C10" s="114">
        <f>ROUND((C13+C21+C29+C37+C46)/300,2)</f>
        <v>0.39</v>
      </c>
      <c r="D10" s="116" t="str">
        <f>IF(C10&gt;0.65,"El índice de competitividad del mercado es alto, está en "&amp;C10&amp;". Esto quiere decir que usted necesita trabajar al máximo la calidad de su negocio, siga las sugerencias propuestas en cuanto a todas las fuerzas, principalmente las de índice más alto, y haga una buena planificación.",IF(C10&gt;0.44,"El índice de competitividad del mercado es medio, está en "&amp;C10&amp;". Mantente siempre atento a los cambios del mercado y sigue los consejos priorizados en nuestro ranking, buscando actuar como las fuerzas de índice más alto.","El índice de competitividad del mercado es bajo, de "&amp;C10&amp;", eso quiere decir que usted ha encontrado una respuesta a las necesidades de los clientes. ¡idea muy buena! Busque prezar por la calidad de su negocio para aprovechar esta oportunidad."))</f>
        <v>El índice de competitividad del mercado es bajo, de 0,39, eso quiere decir que usted ha encontrado una respuesta a las necesidades de los clientes. ¡idea muy buena! Busque prezar por la calidad de su negocio para aprovechar esta oportunidad.</v>
      </c>
      <c r="F10" s="114">
        <f>ROUND((F13+F21+F29+F37+F46)/300,2)</f>
        <v>0.37</v>
      </c>
      <c r="G10" s="116" t="str">
        <f>IF(F10&gt;0.65,"El índice de competitividad del mercado es alto, está en "&amp;F10&amp;". Esto quiere decir que usted necesita trabajar al máximo la calidad de su negocio, siga las sugerencias propuestas en cuanto a todas las fuerzas, principalmente las de índice más alto, y haga una buena planificación.",IF(F10&gt;0.44,"El índice de competitividad del mercado es medio, está en "&amp;F10&amp;". Mantente siempre atento a los cambios del mercado y sigue los consejos priorizados en nuestro ranking, buscando actuar como las fuerzas de índice más alto.","El índice de competitividad del mercado es bajo, de "&amp;F10&amp;", eso quiere decir que usted ha encontrado una respuesta a las necesidades de los clientes. ¡idea muy buena! Busque prezar por la calidad de su negocio para aprovechar esta oportunidad."))</f>
        <v>El índice de competitividad del mercado es bajo, de 0,37, eso quiere decir que usted ha encontrado una respuesta a las necesidades de los clientes. ¡idea muy buena! Busque prezar por la calidad de su negocio para aprovechar esta oportunidad.</v>
      </c>
      <c r="I10" s="34"/>
      <c r="J10" s="34"/>
      <c r="K10" s="34"/>
      <c r="L10" s="34"/>
      <c r="M10" s="34"/>
      <c r="N10" s="34"/>
      <c r="O10" s="34"/>
      <c r="P10" s="34"/>
      <c r="S10" s="36">
        <f>C10</f>
        <v>0.39</v>
      </c>
    </row>
    <row r="11" spans="1:53" ht="30" customHeight="1" x14ac:dyDescent="0.45">
      <c r="C11" s="115"/>
      <c r="D11" s="117"/>
      <c r="F11" s="115"/>
      <c r="G11" s="117"/>
      <c r="I11" s="34"/>
      <c r="J11" s="34"/>
      <c r="K11" s="34"/>
      <c r="L11" s="34"/>
      <c r="M11" s="34"/>
      <c r="N11" s="34"/>
      <c r="O11" s="34"/>
      <c r="P11" s="34"/>
    </row>
    <row r="12" spans="1:53" ht="30" customHeight="1" thickBot="1" x14ac:dyDescent="0.5">
      <c r="C12" s="24" t="s">
        <v>105</v>
      </c>
      <c r="F12" s="24" t="s">
        <v>105</v>
      </c>
      <c r="I12" s="34"/>
      <c r="J12" s="34"/>
      <c r="K12" s="34"/>
      <c r="L12" s="34"/>
      <c r="M12" s="34"/>
      <c r="N12" s="34"/>
      <c r="O12" s="34"/>
      <c r="P12" s="34"/>
    </row>
    <row r="13" spans="1:53" ht="30" customHeight="1" thickTop="1" thickBot="1" x14ac:dyDescent="0.5">
      <c r="C13" s="37">
        <f>Pri!M14</f>
        <v>29</v>
      </c>
      <c r="D13" s="38" t="str">
        <f>IF(C13&gt;36,"Este índice es muy alto, lo que quiere decir que su estrategia debe siempre tener en cuenta la" &amp;C12&amp; ", siga los consejos priorizados de acuerdo a su situación!",IF(C13&gt;30,"Este índice es medio, lo que quiere decir que ese no es un punto prioritario en su estrategia, pero merece atención constante, siga los principales consejos propuestos.","La fuerza de ese índice es baja, lo que significa que éste no es un elemento prioritario en su estrategia."))</f>
        <v>La fuerza de ese índice es baja, lo que significa que éste no es un elemento prioritario en su estrategia.</v>
      </c>
      <c r="F13" s="37">
        <f>Sec!M14</f>
        <v>25</v>
      </c>
      <c r="G13" s="38" t="str">
        <f>IF(F13&gt;36,"Este índice es muy alto, lo que quiere decir que su estrategia debe siempre tener en cuenta la" &amp;F12&amp; ", siga los consejos priorizados de acuerdo a su situación!",IF(F13&gt;30,"Este índice es medio, lo que quiere decir que ese no es un punto prioritario en su estrategia, pero merece atención constante, siga los principales consejos propuestos.","La fuerza de ese índice es baja, lo que significa que éste no es un elemento prioritario en su estrategia."))</f>
        <v>La fuerza de ese índice es baja, lo que significa que éste no es un elemento prioritario en su estrategia.</v>
      </c>
      <c r="I13" s="34"/>
      <c r="J13" s="34"/>
      <c r="K13" s="34"/>
      <c r="L13" s="34"/>
      <c r="M13" s="34"/>
      <c r="N13" s="34"/>
      <c r="O13" s="34"/>
      <c r="P13" s="34"/>
      <c r="AD13" s="34">
        <f>LARGE($AC$14:$AC$21,S14)</f>
        <v>10.007999999999999</v>
      </c>
      <c r="AE13" s="34">
        <f>MATCH(AD13,$AC$14:$AC$21,0)</f>
        <v>8</v>
      </c>
    </row>
    <row r="14" spans="1:53" ht="30" customHeight="1" thickTop="1" thickBot="1" x14ac:dyDescent="0.5">
      <c r="C14" s="39" t="s">
        <v>106</v>
      </c>
      <c r="D14" s="40" t="str">
        <f>VLOOKUP(Y14,$S$14:$T$21,2,FALSE)</f>
        <v>A pesar de que el artículo no sea totalmente importante para usted, siempre en la búsqueda de nuevos competidores</v>
      </c>
      <c r="F14" s="39" t="s">
        <v>106</v>
      </c>
      <c r="G14" s="40" t="str">
        <f>VLOOKUP(AE13,$S$14:$T$21,2,FALSE)</f>
        <v>A pesar de que el artículo no sea totalmente importante para usted, siempre en la búsqueda de nuevos competidores</v>
      </c>
      <c r="I14" s="34"/>
      <c r="J14" s="34"/>
      <c r="K14" s="34"/>
      <c r="L14" s="34"/>
      <c r="M14" s="34"/>
      <c r="N14" s="34"/>
      <c r="O14" s="34"/>
      <c r="P14" s="34"/>
      <c r="S14" s="41">
        <v>1</v>
      </c>
      <c r="T14" s="42" t="s">
        <v>107</v>
      </c>
      <c r="U14" s="34">
        <v>1</v>
      </c>
      <c r="V14" s="34">
        <f>VLOOKUP(U14,Pri!$B$9:$L$14,11,FALSE)</f>
        <v>10</v>
      </c>
      <c r="W14" s="34">
        <f>V14+S14/1000</f>
        <v>10.000999999999999</v>
      </c>
      <c r="X14" s="34">
        <f>LARGE($W$14:$W$21,S14)</f>
        <v>10.007999999999999</v>
      </c>
      <c r="Y14" s="34">
        <f>MATCH(X14,$W$14:$W$21,0)</f>
        <v>8</v>
      </c>
      <c r="AB14" s="34">
        <f>VLOOKUP(U14,Sec!$B$9:$L$14,11,FALSE)</f>
        <v>6</v>
      </c>
      <c r="AC14" s="34">
        <f>AB14+S14/1000</f>
        <v>6.0010000000000003</v>
      </c>
      <c r="AD14" s="34">
        <f>LARGE($AC$14:$AC$21,S15)</f>
        <v>6.0069999999999997</v>
      </c>
      <c r="AE14" s="34">
        <f>MATCH(AD14,$AC$14:$AC$21,0)</f>
        <v>7</v>
      </c>
    </row>
    <row r="15" spans="1:53" ht="30" customHeight="1" thickBot="1" x14ac:dyDescent="0.5">
      <c r="C15" s="43" t="s">
        <v>108</v>
      </c>
      <c r="D15" s="44" t="str">
        <f>VLOOKUP(Y15,$S$14:$T$21,2,FALSE)</f>
        <v>Trate de aprender de sus competidores que hicieron que sean un éxito</v>
      </c>
      <c r="F15" s="43" t="s">
        <v>108</v>
      </c>
      <c r="G15" s="44" t="str">
        <f>VLOOKUP(AE14,$S$14:$T$21,2,FALSE)</f>
        <v>Analizar la posibilidad de abrir tiendas en los alrededores de crear un polo de su clase y disfrutar de una demanda de su competidor no sabe</v>
      </c>
      <c r="I15" s="34"/>
      <c r="J15" s="34"/>
      <c r="K15" s="34"/>
      <c r="L15" s="34"/>
      <c r="M15" s="34"/>
      <c r="N15" s="34"/>
      <c r="O15" s="34"/>
      <c r="P15" s="34"/>
      <c r="S15" s="41">
        <v>2</v>
      </c>
      <c r="T15" s="45" t="s">
        <v>109</v>
      </c>
      <c r="U15" s="34">
        <v>1</v>
      </c>
      <c r="V15" s="34">
        <f>VLOOKUP(U15,Pri!$B$9:$L$14,11,FALSE)</f>
        <v>10</v>
      </c>
      <c r="W15" s="34">
        <f t="shared" ref="W15:W21" si="0">V15+S15/1000</f>
        <v>10.002000000000001</v>
      </c>
      <c r="X15" s="34">
        <f>LARGE($W$14:$W$21,S15)</f>
        <v>10.002000000000001</v>
      </c>
      <c r="Y15" s="34">
        <f>MATCH(X15,$W$14:$W$21,0)</f>
        <v>2</v>
      </c>
      <c r="AB15" s="34">
        <f>VLOOKUP(U15,Sec!$B$9:$L$14,11,FALSE)</f>
        <v>6</v>
      </c>
      <c r="AC15" s="34">
        <f t="shared" ref="AC15:AC21" si="1">AB15+S15/1000</f>
        <v>6.0019999999999998</v>
      </c>
      <c r="AD15" s="34">
        <f>LARGE($AC$14:$AC$21,S16)</f>
        <v>6.0019999999999998</v>
      </c>
      <c r="AE15" s="34">
        <f>MATCH(AD15,$AC$14:$AC$21,0)</f>
        <v>2</v>
      </c>
    </row>
    <row r="16" spans="1:53" ht="30" customHeight="1" thickBot="1" x14ac:dyDescent="0.5">
      <c r="C16" s="43" t="s">
        <v>110</v>
      </c>
      <c r="D16" s="44" t="str">
        <f>VLOOKUP(Y16,$S$14:$T$21,2,FALSE)</f>
        <v>Mira satisfacer parte insatisfecha del mercado en el que está insertado</v>
      </c>
      <c r="F16" s="43" t="s">
        <v>110</v>
      </c>
      <c r="G16" s="44" t="str">
        <f>VLOOKUP(AE15,$S$14:$T$21,2,FALSE)</f>
        <v>Trate de aprender de sus competidores que hicieron que sean un éxito</v>
      </c>
      <c r="I16" s="34"/>
      <c r="J16" s="34"/>
      <c r="K16" s="34"/>
      <c r="L16" s="34"/>
      <c r="M16" s="34"/>
      <c r="N16" s="34"/>
      <c r="O16" s="34"/>
      <c r="P16" s="34"/>
      <c r="S16" s="41">
        <v>3</v>
      </c>
      <c r="T16" s="42" t="s">
        <v>111</v>
      </c>
      <c r="U16" s="34">
        <v>3</v>
      </c>
      <c r="V16" s="34">
        <f>VLOOKUP(U16,Pri!$B$9:$L$14,11,FALSE)</f>
        <v>3</v>
      </c>
      <c r="W16" s="34">
        <f>V16+S16/1000</f>
        <v>3.0030000000000001</v>
      </c>
      <c r="X16" s="34">
        <f>LARGE($W$14:$W$21,S16)</f>
        <v>10.000999999999999</v>
      </c>
      <c r="Y16" s="34">
        <f>MATCH(X16,$W$14:$W$21,0)</f>
        <v>1</v>
      </c>
      <c r="AB16" s="34">
        <f>VLOOKUP(U16,Sec!$B$9:$L$14,11,FALSE)</f>
        <v>3</v>
      </c>
      <c r="AC16" s="34">
        <f t="shared" si="1"/>
        <v>3.0030000000000001</v>
      </c>
      <c r="AD16" s="34">
        <f>LARGE($AC$14:$AC$21,S17)</f>
        <v>6.0010000000000003</v>
      </c>
      <c r="AE16" s="34">
        <f>MATCH(AD16,$AC$14:$AC$21,0)</f>
        <v>1</v>
      </c>
    </row>
    <row r="17" spans="3:49" ht="30" customHeight="1" thickBot="1" x14ac:dyDescent="0.5">
      <c r="C17" s="43" t="s">
        <v>112</v>
      </c>
      <c r="D17" s="44" t="str">
        <f>VLOOKUP(Y17,$S$14:$T$21,2,FALSE)</f>
        <v>Analizar la posibilidad de abrir tiendas en los alrededores de crear un polo de su clase y disfrutar de una demanda de su competidor no sabe</v>
      </c>
      <c r="F17" s="43" t="s">
        <v>112</v>
      </c>
      <c r="G17" s="44" t="str">
        <f>VLOOKUP(AE16,$S$14:$T$21,2,FALSE)</f>
        <v>Mira satisfacer parte insatisfecha del mercado en el que está insertado</v>
      </c>
      <c r="I17" s="34"/>
      <c r="J17" s="34"/>
      <c r="K17" s="34"/>
      <c r="L17" s="34"/>
      <c r="M17" s="34"/>
      <c r="N17" s="34"/>
      <c r="O17" s="34"/>
      <c r="P17" s="34"/>
      <c r="S17" s="41">
        <v>4</v>
      </c>
      <c r="T17" s="45" t="s">
        <v>113</v>
      </c>
      <c r="U17" s="34">
        <v>3</v>
      </c>
      <c r="V17" s="34">
        <f>VLOOKUP(U17,Pri!$B$9:$L$14,11,FALSE)</f>
        <v>3</v>
      </c>
      <c r="W17" s="34">
        <f t="shared" si="0"/>
        <v>3.004</v>
      </c>
      <c r="X17" s="34">
        <f>LARGE($W$14:$W$21,S17)</f>
        <v>6.0069999999999997</v>
      </c>
      <c r="Y17" s="34">
        <f>MATCH(X17,$W$14:$W$21,0)</f>
        <v>7</v>
      </c>
      <c r="AB17" s="34">
        <f>VLOOKUP(U17,Sec!$B$9:$L$14,11,FALSE)</f>
        <v>3</v>
      </c>
      <c r="AC17" s="34">
        <f t="shared" si="1"/>
        <v>3.004</v>
      </c>
      <c r="AD17" s="34">
        <f>LARGE($AC$14:$AC$21,S18)</f>
        <v>3.004</v>
      </c>
      <c r="AE17" s="34">
        <f>MATCH(AD17,$AC$14:$AC$21,0)</f>
        <v>4</v>
      </c>
    </row>
    <row r="18" spans="3:49" ht="30" customHeight="1" thickBot="1" x14ac:dyDescent="0.5">
      <c r="C18" s="46" t="s">
        <v>114</v>
      </c>
      <c r="D18" s="47" t="str">
        <f>VLOOKUP(Y18,$S$14:$T$21,2,FALSE)</f>
        <v>Esté preparado para los precios y la comercialización de los conflictos</v>
      </c>
      <c r="F18" s="46" t="s">
        <v>114</v>
      </c>
      <c r="G18" s="47" t="str">
        <f>VLOOKUP(AE17,$S$14:$T$21,2,FALSE)</f>
        <v>Esté preparado para los precios y la comercialización de los conflictos</v>
      </c>
      <c r="I18" s="34"/>
      <c r="J18" s="34"/>
      <c r="K18" s="34"/>
      <c r="L18" s="34"/>
      <c r="M18" s="34"/>
      <c r="N18" s="34"/>
      <c r="O18" s="34"/>
      <c r="P18" s="34"/>
      <c r="S18" s="41">
        <v>5</v>
      </c>
      <c r="T18" s="45" t="s">
        <v>115</v>
      </c>
      <c r="U18" s="34">
        <v>5</v>
      </c>
      <c r="V18" s="34">
        <f>VLOOKUP(U18,Pri!$B$9:$L$14,11,FALSE)</f>
        <v>0</v>
      </c>
      <c r="W18" s="34">
        <f t="shared" si="0"/>
        <v>5.0000000000000001E-3</v>
      </c>
      <c r="X18" s="34">
        <f>LARGE($W$14:$W$21,S18)</f>
        <v>3.004</v>
      </c>
      <c r="Y18" s="34">
        <f>MATCH(X18,$W$14:$W$21,0)</f>
        <v>4</v>
      </c>
      <c r="AB18" s="34">
        <f>VLOOKUP(U18,Sec!$B$9:$L$14,11,FALSE)</f>
        <v>0</v>
      </c>
      <c r="AC18" s="34">
        <f t="shared" si="1"/>
        <v>5.0000000000000001E-3</v>
      </c>
      <c r="AD18" s="34">
        <f>LARGE($AC$14:$AC$21,S19)</f>
        <v>3.0030000000000001</v>
      </c>
      <c r="AE18" s="34">
        <f>MATCH(AD18,$AC$14:$AC$21,0)</f>
        <v>3</v>
      </c>
    </row>
    <row r="19" spans="3:49" ht="30" customHeight="1" thickTop="1" x14ac:dyDescent="0.45">
      <c r="I19" s="34"/>
      <c r="J19" s="34"/>
      <c r="K19" s="34"/>
      <c r="L19" s="34"/>
      <c r="M19" s="34"/>
      <c r="N19" s="34"/>
      <c r="O19" s="34"/>
      <c r="P19" s="34"/>
      <c r="S19" s="48">
        <v>6</v>
      </c>
      <c r="T19" s="34" t="s">
        <v>116</v>
      </c>
      <c r="U19" s="34">
        <v>5</v>
      </c>
      <c r="V19" s="34">
        <f>VLOOKUP(U19,Pri!$B$9:$L$14,11,FALSE)</f>
        <v>0</v>
      </c>
      <c r="W19" s="34">
        <f t="shared" si="0"/>
        <v>6.0000000000000001E-3</v>
      </c>
      <c r="X19" s="34">
        <f>LARGE($W$14:$W$21,S19)</f>
        <v>3.0030000000000001</v>
      </c>
      <c r="Y19" s="34">
        <f>MATCH(X19,$W$14:$W$21,0)</f>
        <v>3</v>
      </c>
      <c r="AB19" s="34">
        <f>VLOOKUP(U19,Sec!$B$9:$L$14,11,FALSE)</f>
        <v>0</v>
      </c>
      <c r="AC19" s="34">
        <f t="shared" si="1"/>
        <v>6.0000000000000001E-3</v>
      </c>
      <c r="AD19" s="34">
        <f>LARGE($AC$14:$AC$21,S20)</f>
        <v>6.0000000000000001E-3</v>
      </c>
      <c r="AE19" s="34">
        <f>MATCH(AD19,$AC$14:$AC$21,0)</f>
        <v>6</v>
      </c>
    </row>
    <row r="20" spans="3:49" ht="30" customHeight="1" thickBot="1" x14ac:dyDescent="0.5">
      <c r="C20" s="24" t="s">
        <v>117</v>
      </c>
      <c r="F20" s="24" t="s">
        <v>117</v>
      </c>
      <c r="I20" s="34"/>
      <c r="J20" s="34"/>
      <c r="K20" s="34"/>
      <c r="L20" s="34"/>
      <c r="M20" s="34"/>
      <c r="N20" s="34"/>
      <c r="O20" s="34"/>
      <c r="P20" s="34"/>
      <c r="S20" s="48">
        <v>7</v>
      </c>
      <c r="T20" s="34" t="s">
        <v>118</v>
      </c>
      <c r="U20" s="34">
        <v>2</v>
      </c>
      <c r="V20" s="34">
        <f>VLOOKUP(U20,Pri!$B$9:$L$14,11,FALSE)</f>
        <v>6</v>
      </c>
      <c r="W20" s="34">
        <f t="shared" si="0"/>
        <v>6.0069999999999997</v>
      </c>
      <c r="X20" s="34">
        <f>LARGE($W$14:$W$21,S20)</f>
        <v>6.0000000000000001E-3</v>
      </c>
      <c r="Y20" s="34">
        <f>MATCH(X20,$W$14:$W$21,0)</f>
        <v>6</v>
      </c>
      <c r="AB20" s="34">
        <f>VLOOKUP(U20,Sec!$B$9:$L$14,11,FALSE)</f>
        <v>6</v>
      </c>
      <c r="AC20" s="34">
        <f t="shared" si="1"/>
        <v>6.0069999999999997</v>
      </c>
      <c r="AD20" s="34">
        <f>LARGE($AC$14:$AC$21,S21)</f>
        <v>5.0000000000000001E-3</v>
      </c>
      <c r="AE20" s="34">
        <f>MATCH(AD20,$AC$14:$AC$21,0)</f>
        <v>5</v>
      </c>
      <c r="AM20" s="34" t="s">
        <v>120</v>
      </c>
    </row>
    <row r="21" spans="3:49" ht="30" customHeight="1" thickTop="1" thickBot="1" x14ac:dyDescent="0.5">
      <c r="C21" s="37">
        <f>Pri!M22</f>
        <v>29</v>
      </c>
      <c r="D21" s="38" t="str">
        <f>IF(C21&gt;36,"Este índice es muy alto, lo que quiere decir que su estrategia debe siempre tener en cuenta la "&amp;C20&amp;", siga los consejos priorizados de acuerdo a su situación!",IF(C21&gt;30,"Este índice es medio, lo que quiere decir que ese no es un punto prioritario en su estrategia, pero merece atención constante, siga los principales consejos propuestos.","La fuerza de ese índice es baja, lo que significa que éste no es un elemento prioritario en su estrategia."))</f>
        <v>La fuerza de ese índice es baja, lo que significa que éste no es un elemento prioritario en su estrategia.</v>
      </c>
      <c r="F21" s="37">
        <f>Sec!M22</f>
        <v>29</v>
      </c>
      <c r="G21" s="38" t="str">
        <f>IF(F21&gt;36,"Este índice es muy alto, lo que quiere decir que su estrategia debe siempre tener en cuenta la "&amp;F20&amp;", siga los consejos priorizados de acuerdo a su situación!",IF(F21&gt;30,"Este índice es medio, lo que quiere decir que ese no es un punto prioritario en su estrategia, pero merece atención constante, siga los principales consejos propuestos.","La fuerza de ese índice es baja, lo que significa que éste no es un elemento prioritario en su estrategia."))</f>
        <v>La fuerza de ese índice es baja, lo que significa que éste no es un elemento prioritario en su estrategia.</v>
      </c>
      <c r="I21" s="34"/>
      <c r="J21" s="34"/>
      <c r="K21" s="34"/>
      <c r="L21" s="34"/>
      <c r="M21" s="34"/>
      <c r="N21" s="34"/>
      <c r="O21" s="34"/>
      <c r="P21" s="34"/>
      <c r="S21" s="48">
        <v>8</v>
      </c>
      <c r="T21" s="34" t="s">
        <v>119</v>
      </c>
      <c r="U21" s="34">
        <v>6</v>
      </c>
      <c r="V21" s="34">
        <f>VLOOKUP(U21,Pri!$B$9:$L$14,11,FALSE)</f>
        <v>10</v>
      </c>
      <c r="W21" s="34">
        <f t="shared" si="0"/>
        <v>10.007999999999999</v>
      </c>
      <c r="X21" s="34">
        <f>LARGE($W$14:$W$21,S21)</f>
        <v>5.0000000000000001E-3</v>
      </c>
      <c r="Y21" s="34">
        <f>MATCH(X21,$W$14:$W$21,0)</f>
        <v>5</v>
      </c>
      <c r="AB21" s="34">
        <f>VLOOKUP(U21,Sec!$B$9:$L$14,11,FALSE)</f>
        <v>10</v>
      </c>
      <c r="AC21" s="34">
        <f t="shared" si="1"/>
        <v>10.007999999999999</v>
      </c>
      <c r="AL21" s="34">
        <v>1</v>
      </c>
      <c r="AM21" s="34" t="s">
        <v>122</v>
      </c>
      <c r="AN21" s="2">
        <v>1</v>
      </c>
      <c r="AO21" s="2">
        <f>VLOOKUP(AN21,Pri!$B$33:$L$38,11,FALSE)</f>
        <v>10</v>
      </c>
      <c r="AP21" s="2">
        <f>AO21+AL21/1000</f>
        <v>10.000999999999999</v>
      </c>
      <c r="AQ21" s="2">
        <f>LARGE($AP$21:$AP$29,AL21)</f>
        <v>10.009</v>
      </c>
      <c r="AR21" s="2">
        <f>MATCH(AQ21,$AP$21:$AP$29,0)</f>
        <v>9</v>
      </c>
      <c r="AT21" s="2">
        <f>VLOOKUP(AN21,Sec!$B$33:$L$38,11,FALSE)</f>
        <v>10</v>
      </c>
      <c r="AU21" s="2">
        <f>AT21+AL21/1000</f>
        <v>10.000999999999999</v>
      </c>
      <c r="AV21" s="2">
        <f>LARGE($AU$21:$AU$29,AL21)</f>
        <v>10.009</v>
      </c>
      <c r="AW21" s="2">
        <f>MATCH(AV21,$AU$21:$AU$29,0)</f>
        <v>9</v>
      </c>
    </row>
    <row r="22" spans="3:49" ht="30" customHeight="1" thickTop="1" thickBot="1" x14ac:dyDescent="0.5">
      <c r="C22" s="39" t="s">
        <v>106</v>
      </c>
      <c r="D22" s="40" t="str">
        <f>VLOOKUP(Q22,$K$22:$L$30,2,FALSE)</f>
        <v>Trate de entender todas las posibilidades de usar su producto para ofrecer siempre algo que difícilmente replicables por fabricación propia</v>
      </c>
      <c r="F22" s="39" t="s">
        <v>106</v>
      </c>
      <c r="G22" s="40" t="str">
        <f>VLOOKUP(V22,$K$22:$L$30,2,FALSE)</f>
        <v>Trate de entender todas las posibilidades de usar su producto para ofrecer siempre algo que difícilmente replicables por fabricación propia</v>
      </c>
      <c r="I22" s="34"/>
      <c r="J22" s="34"/>
      <c r="K22" s="34">
        <v>1</v>
      </c>
      <c r="L22" s="34" t="s">
        <v>121</v>
      </c>
      <c r="M22" s="34">
        <v>1</v>
      </c>
      <c r="N22" s="34">
        <f>VLOOKUP(M22,Pri!$B$17:$L$22,11,FALSE)</f>
        <v>10</v>
      </c>
      <c r="O22" s="34">
        <f>N22+K22/1000</f>
        <v>10.000999999999999</v>
      </c>
      <c r="P22" s="34">
        <f>LARGE($O$22:$O$30,K22)</f>
        <v>10.009</v>
      </c>
      <c r="Q22" s="34">
        <f>MATCH(P22,$O$22:$O$30,0)</f>
        <v>9</v>
      </c>
      <c r="S22" s="34">
        <f>VLOOKUP(M22,Sec!$B$17:$L$22,11,FALSE)</f>
        <v>10</v>
      </c>
      <c r="T22" s="34">
        <f>S22+K22/1000</f>
        <v>10.000999999999999</v>
      </c>
      <c r="U22" s="34">
        <f>LARGE($T$22:$T$30,K22)</f>
        <v>10.009</v>
      </c>
      <c r="V22" s="34">
        <f>MATCH(U22,$T$22:$T$30,0)</f>
        <v>9</v>
      </c>
      <c r="AL22" s="34">
        <v>2</v>
      </c>
      <c r="AM22" s="34" t="s">
        <v>124</v>
      </c>
      <c r="AN22" s="2">
        <v>3</v>
      </c>
      <c r="AO22" s="2">
        <f>VLOOKUP(AN22,Pri!$B$33:$L$38,11,FALSE)</f>
        <v>3</v>
      </c>
      <c r="AP22" s="2">
        <f t="shared" ref="AP22:AP29" si="2">AO22+AL22/1000</f>
        <v>3.0019999999999998</v>
      </c>
      <c r="AQ22" s="2">
        <f t="shared" ref="AQ22:AQ29" si="3">LARGE($AP$21:$AP$29,AL22)</f>
        <v>10.004</v>
      </c>
      <c r="AR22" s="2">
        <f t="shared" ref="AR22:AR29" si="4">MATCH(AQ22,$AP$21:$AP$29,0)</f>
        <v>4</v>
      </c>
      <c r="AT22" s="2">
        <f>VLOOKUP(AN22,Sec!$B$33:$L$38,11,FALSE)</f>
        <v>3</v>
      </c>
      <c r="AU22" s="2">
        <f t="shared" ref="AU22:AU29" si="5">AT22+AL22/1000</f>
        <v>3.0019999999999998</v>
      </c>
      <c r="AV22" s="2">
        <f t="shared" ref="AV22:AV29" si="6">LARGE($AU$21:$AU$29,AL22)</f>
        <v>10.004</v>
      </c>
      <c r="AW22" s="2">
        <f t="shared" ref="AW22:AW29" si="7">MATCH(AV22,$AU$21:$AU$29,0)</f>
        <v>4</v>
      </c>
    </row>
    <row r="23" spans="3:49" ht="30" customHeight="1" thickBot="1" x14ac:dyDescent="0.5">
      <c r="C23" s="43" t="s">
        <v>108</v>
      </c>
      <c r="D23" s="44" t="str">
        <f>VLOOKUP(Q23,$K$22:$L$30,2,FALSE)</f>
        <v>Llame a sus clientes y hablar con ellos para el análisis en profundidad de su negocio y cómo ve su compañía</v>
      </c>
      <c r="F23" s="43" t="s">
        <v>108</v>
      </c>
      <c r="G23" s="44" t="str">
        <f>VLOOKUP(V23,$K$22:$L$30,2,FALSE)</f>
        <v>Llame a sus clientes y hablar con ellos para el análisis en profundidad de su negocio y cómo ve su compañía</v>
      </c>
      <c r="I23" s="34"/>
      <c r="J23" s="34"/>
      <c r="K23" s="34">
        <v>2</v>
      </c>
      <c r="L23" s="34" t="s">
        <v>123</v>
      </c>
      <c r="M23" s="34">
        <v>4</v>
      </c>
      <c r="N23" s="34">
        <f>VLOOKUP(M23,Pri!$B$17:$L$22,11,FALSE)</f>
        <v>0</v>
      </c>
      <c r="O23" s="34">
        <f t="shared" ref="O23:O30" si="8">N23+K23/1000</f>
        <v>2E-3</v>
      </c>
      <c r="P23" s="34">
        <f>LARGE($O$22:$O$30,K23)</f>
        <v>10.007</v>
      </c>
      <c r="Q23" s="34">
        <f>MATCH(P23,$O$22:$O$30,0)</f>
        <v>7</v>
      </c>
      <c r="S23" s="34">
        <f>VLOOKUP(M23,Sec!$B$17:$L$22,11,FALSE)</f>
        <v>0</v>
      </c>
      <c r="T23" s="34">
        <f t="shared" ref="T23:T30" si="9">S23+K23/1000</f>
        <v>2E-3</v>
      </c>
      <c r="U23" s="34">
        <f>LARGE($T$22:$T$30,K23)</f>
        <v>10.007</v>
      </c>
      <c r="V23" s="34">
        <f>MATCH(U23,$T$22:$T$30,0)</f>
        <v>7</v>
      </c>
      <c r="AL23" s="34">
        <v>3</v>
      </c>
      <c r="AM23" s="34" t="s">
        <v>126</v>
      </c>
      <c r="AN23" s="2">
        <v>5</v>
      </c>
      <c r="AO23" s="2">
        <f>VLOOKUP(AN23,Pri!$B$33:$L$38,11,FALSE)</f>
        <v>0</v>
      </c>
      <c r="AP23" s="2">
        <f t="shared" si="2"/>
        <v>3.0000000000000001E-3</v>
      </c>
      <c r="AQ23" s="2">
        <f t="shared" si="3"/>
        <v>10.000999999999999</v>
      </c>
      <c r="AR23" s="2">
        <f t="shared" si="4"/>
        <v>1</v>
      </c>
      <c r="AT23" s="2">
        <f>VLOOKUP(AN23,Sec!$B$33:$L$38,11,FALSE)</f>
        <v>0</v>
      </c>
      <c r="AU23" s="2">
        <f t="shared" si="5"/>
        <v>3.0000000000000001E-3</v>
      </c>
      <c r="AV23" s="2">
        <f t="shared" si="6"/>
        <v>10.000999999999999</v>
      </c>
      <c r="AW23" s="2">
        <f t="shared" si="7"/>
        <v>1</v>
      </c>
    </row>
    <row r="24" spans="3:49" ht="30" customHeight="1" thickBot="1" x14ac:dyDescent="0.5">
      <c r="C24" s="43" t="s">
        <v>110</v>
      </c>
      <c r="D24" s="44" t="str">
        <f>VLOOKUP(Q24,$K$22:$L$30,2,FALSE)</f>
        <v>Preocuparse de su proceso de producción y buscar siempre la reducción de costes para aumentar su margen de beneficio</v>
      </c>
      <c r="F24" s="43" t="s">
        <v>110</v>
      </c>
      <c r="G24" s="44" t="str">
        <f>VLOOKUP(V24,$K$22:$L$30,2,FALSE)</f>
        <v>Preocuparse de su proceso de producción y buscar siempre la reducción de costes para aumentar su margen de beneficio</v>
      </c>
      <c r="I24" s="34"/>
      <c r="J24" s="34"/>
      <c r="K24" s="34">
        <v>3</v>
      </c>
      <c r="L24" s="34" t="s">
        <v>125</v>
      </c>
      <c r="M24" s="34">
        <v>5</v>
      </c>
      <c r="N24" s="34">
        <f>VLOOKUP(M24,Pri!$B$17:$L$22,11,FALSE)</f>
        <v>0</v>
      </c>
      <c r="O24" s="34">
        <f t="shared" si="8"/>
        <v>3.0000000000000001E-3</v>
      </c>
      <c r="P24" s="34">
        <f>LARGE($O$22:$O$30,K24)</f>
        <v>10.004</v>
      </c>
      <c r="Q24" s="34">
        <f>MATCH(P24,$O$22:$O$30,0)</f>
        <v>4</v>
      </c>
      <c r="S24" s="34">
        <f>VLOOKUP(M24,Sec!$B$17:$L$22,11,FALSE)</f>
        <v>0</v>
      </c>
      <c r="T24" s="34">
        <f t="shared" si="9"/>
        <v>3.0000000000000001E-3</v>
      </c>
      <c r="U24" s="34">
        <f>LARGE($T$22:$T$30,K24)</f>
        <v>10.004</v>
      </c>
      <c r="V24" s="34">
        <f>MATCH(U24,$T$22:$T$30,0)</f>
        <v>4</v>
      </c>
      <c r="AL24" s="34">
        <v>4</v>
      </c>
      <c r="AM24" s="34" t="s">
        <v>128</v>
      </c>
      <c r="AN24" s="2">
        <v>1</v>
      </c>
      <c r="AO24" s="2">
        <f>VLOOKUP(AN24,Pri!$B$33:$L$38,11,FALSE)</f>
        <v>10</v>
      </c>
      <c r="AP24" s="2">
        <f t="shared" si="2"/>
        <v>10.004</v>
      </c>
      <c r="AQ24" s="2">
        <f t="shared" si="3"/>
        <v>6.0060000000000002</v>
      </c>
      <c r="AR24" s="2">
        <f t="shared" si="4"/>
        <v>6</v>
      </c>
      <c r="AT24" s="2">
        <f>VLOOKUP(AN24,Sec!$B$33:$L$38,11,FALSE)</f>
        <v>10</v>
      </c>
      <c r="AU24" s="2">
        <f t="shared" si="5"/>
        <v>10.004</v>
      </c>
      <c r="AV24" s="2">
        <f t="shared" si="6"/>
        <v>6.0060000000000002</v>
      </c>
      <c r="AW24" s="2">
        <f t="shared" si="7"/>
        <v>6</v>
      </c>
    </row>
    <row r="25" spans="3:49" ht="30" customHeight="1" thickBot="1" x14ac:dyDescent="0.5">
      <c r="C25" s="43" t="s">
        <v>112</v>
      </c>
      <c r="D25" s="44" t="str">
        <f>VLOOKUP(Q25,$K$22:$L$30,2,FALSE)</f>
        <v>Si siempre preocuparse de mantener el precio estándar, y cuando eso no es posible, explique los cambios</v>
      </c>
      <c r="F25" s="43" t="s">
        <v>112</v>
      </c>
      <c r="G25" s="44" t="str">
        <f>VLOOKUP(V25,$K$22:$L$30,2,FALSE)</f>
        <v>Si siempre preocuparse de mantener el precio estándar, y cuando eso no es posible, explique los cambios</v>
      </c>
      <c r="I25" s="34"/>
      <c r="J25" s="34"/>
      <c r="K25" s="34">
        <v>4</v>
      </c>
      <c r="L25" s="34" t="s">
        <v>127</v>
      </c>
      <c r="M25" s="34">
        <v>1</v>
      </c>
      <c r="N25" s="34">
        <f>VLOOKUP(M25,Pri!$B$17:$L$22,11,FALSE)</f>
        <v>10</v>
      </c>
      <c r="O25" s="34">
        <f t="shared" si="8"/>
        <v>10.004</v>
      </c>
      <c r="P25" s="34">
        <f>LARGE($O$22:$O$30,K25)</f>
        <v>10.000999999999999</v>
      </c>
      <c r="Q25" s="34">
        <f>MATCH(P25,$O$22:$O$30,0)</f>
        <v>1</v>
      </c>
      <c r="S25" s="34">
        <f>VLOOKUP(M25,Sec!$B$17:$L$22,11,FALSE)</f>
        <v>10</v>
      </c>
      <c r="T25" s="34">
        <f t="shared" si="9"/>
        <v>10.004</v>
      </c>
      <c r="U25" s="34">
        <f>LARGE($T$22:$T$30,K25)</f>
        <v>10.000999999999999</v>
      </c>
      <c r="V25" s="34">
        <f>MATCH(U25,$T$22:$T$30,0)</f>
        <v>1</v>
      </c>
      <c r="AL25" s="34">
        <v>5</v>
      </c>
      <c r="AM25" s="34" t="s">
        <v>130</v>
      </c>
      <c r="AN25" s="2">
        <v>3</v>
      </c>
      <c r="AO25" s="2">
        <f>VLOOKUP(AN25,Pri!$B$33:$L$38,11,FALSE)</f>
        <v>3</v>
      </c>
      <c r="AP25" s="2">
        <f t="shared" si="2"/>
        <v>3.0049999999999999</v>
      </c>
      <c r="AQ25" s="2">
        <f t="shared" si="3"/>
        <v>3.0049999999999999</v>
      </c>
      <c r="AR25" s="2">
        <f t="shared" si="4"/>
        <v>5</v>
      </c>
      <c r="AT25" s="2">
        <f>VLOOKUP(AN25,Sec!$B$33:$L$38,11,FALSE)</f>
        <v>3</v>
      </c>
      <c r="AU25" s="2">
        <f t="shared" si="5"/>
        <v>3.0049999999999999</v>
      </c>
      <c r="AV25" s="2">
        <f t="shared" si="6"/>
        <v>3.0049999999999999</v>
      </c>
      <c r="AW25" s="2">
        <f t="shared" si="7"/>
        <v>5</v>
      </c>
    </row>
    <row r="26" spans="3:49" ht="30" customHeight="1" thickBot="1" x14ac:dyDescent="0.5">
      <c r="C26" s="46" t="s">
        <v>114</v>
      </c>
      <c r="D26" s="47" t="str">
        <f>VLOOKUP(Q26,$K$22:$L$30,2,FALSE)</f>
        <v>siempre buscan la lealtad, ya que el costo de adquirir nuevos clientes debe ser planteada por las características de su mercado</v>
      </c>
      <c r="F26" s="46" t="s">
        <v>114</v>
      </c>
      <c r="G26" s="47" t="str">
        <f>VLOOKUP(V26,$K$22:$L$30,2,FALSE)</f>
        <v>siempre buscan la lealtad, ya que el costo de adquirir nuevos clientes debe ser planteada por las características de su mercado</v>
      </c>
      <c r="I26" s="34"/>
      <c r="J26" s="34"/>
      <c r="K26" s="34">
        <v>5</v>
      </c>
      <c r="L26" s="34" t="s">
        <v>129</v>
      </c>
      <c r="M26" s="34">
        <v>4</v>
      </c>
      <c r="N26" s="34">
        <f>VLOOKUP(M26,Pri!$B$17:$L$22,11,FALSE)</f>
        <v>0</v>
      </c>
      <c r="O26" s="34">
        <f t="shared" si="8"/>
        <v>5.0000000000000001E-3</v>
      </c>
      <c r="P26" s="34">
        <f>LARGE($O$22:$O$30,K26)</f>
        <v>6.0060000000000002</v>
      </c>
      <c r="Q26" s="34">
        <f>MATCH(P26,$O$22:$O$30,0)</f>
        <v>6</v>
      </c>
      <c r="S26" s="34">
        <f>VLOOKUP(M26,Sec!$B$17:$L$22,11,FALSE)</f>
        <v>0</v>
      </c>
      <c r="T26" s="34">
        <f t="shared" si="9"/>
        <v>5.0000000000000001E-3</v>
      </c>
      <c r="U26" s="34">
        <f>LARGE($T$22:$T$30,K26)</f>
        <v>6.0060000000000002</v>
      </c>
      <c r="V26" s="34">
        <f>MATCH(U26,$T$22:$T$30,0)</f>
        <v>6</v>
      </c>
      <c r="AL26" s="34">
        <v>6</v>
      </c>
      <c r="AM26" s="34" t="s">
        <v>132</v>
      </c>
      <c r="AN26" s="2">
        <v>2</v>
      </c>
      <c r="AO26" s="2">
        <f>VLOOKUP(AN26,Pri!$B$33:$L$38,11,FALSE)</f>
        <v>6</v>
      </c>
      <c r="AP26" s="2">
        <f t="shared" si="2"/>
        <v>6.0060000000000002</v>
      </c>
      <c r="AQ26" s="2">
        <f t="shared" si="3"/>
        <v>3.0019999999999998</v>
      </c>
      <c r="AR26" s="2">
        <f t="shared" si="4"/>
        <v>2</v>
      </c>
      <c r="AT26" s="2">
        <f>VLOOKUP(AN26,Sec!$B$33:$L$38,11,FALSE)</f>
        <v>6</v>
      </c>
      <c r="AU26" s="2">
        <f t="shared" si="5"/>
        <v>6.0060000000000002</v>
      </c>
      <c r="AV26" s="2">
        <f t="shared" si="6"/>
        <v>3.0019999999999998</v>
      </c>
      <c r="AW26" s="2">
        <f t="shared" si="7"/>
        <v>2</v>
      </c>
    </row>
    <row r="27" spans="3:49" ht="30" customHeight="1" thickTop="1" x14ac:dyDescent="0.45">
      <c r="I27" s="34"/>
      <c r="J27" s="34"/>
      <c r="K27" s="34">
        <v>6</v>
      </c>
      <c r="L27" s="34" t="s">
        <v>131</v>
      </c>
      <c r="M27" s="34">
        <v>2</v>
      </c>
      <c r="N27" s="34">
        <f>VLOOKUP(M27,Pri!$B$17:$L$22,11,FALSE)</f>
        <v>6</v>
      </c>
      <c r="O27" s="34">
        <f t="shared" si="8"/>
        <v>6.0060000000000002</v>
      </c>
      <c r="P27" s="34">
        <f>LARGE($O$22:$O$30,K27)</f>
        <v>8.0000000000000002E-3</v>
      </c>
      <c r="Q27" s="34">
        <f>MATCH(P27,$O$22:$O$30,0)</f>
        <v>8</v>
      </c>
      <c r="S27" s="34">
        <f>VLOOKUP(M27,Sec!$B$17:$L$22,11,FALSE)</f>
        <v>6</v>
      </c>
      <c r="T27" s="34">
        <f t="shared" si="9"/>
        <v>6.0060000000000002</v>
      </c>
      <c r="U27" s="34">
        <f>LARGE($T$22:$T$30,K27)</f>
        <v>8.0000000000000002E-3</v>
      </c>
      <c r="V27" s="34">
        <f>MATCH(U27,$T$22:$T$30,0)</f>
        <v>8</v>
      </c>
      <c r="AL27" s="34">
        <v>7</v>
      </c>
      <c r="AM27" s="34" t="s">
        <v>135</v>
      </c>
      <c r="AN27" s="2">
        <v>5</v>
      </c>
      <c r="AO27" s="2">
        <f>VLOOKUP(AN27,Pri!$B$33:$L$38,11,FALSE)</f>
        <v>0</v>
      </c>
      <c r="AP27" s="2">
        <f t="shared" si="2"/>
        <v>7.0000000000000001E-3</v>
      </c>
      <c r="AQ27" s="2">
        <f t="shared" si="3"/>
        <v>8.0000000000000002E-3</v>
      </c>
      <c r="AR27" s="2">
        <f t="shared" si="4"/>
        <v>8</v>
      </c>
      <c r="AT27" s="2">
        <f>VLOOKUP(AN27,Sec!$B$33:$L$38,11,FALSE)</f>
        <v>0</v>
      </c>
      <c r="AU27" s="2">
        <f t="shared" si="5"/>
        <v>7.0000000000000001E-3</v>
      </c>
      <c r="AV27" s="2">
        <f t="shared" si="6"/>
        <v>8.0000000000000002E-3</v>
      </c>
      <c r="AW27" s="2">
        <f t="shared" si="7"/>
        <v>8</v>
      </c>
    </row>
    <row r="28" spans="3:49" ht="30" customHeight="1" thickBot="1" x14ac:dyDescent="0.5">
      <c r="C28" s="24" t="s">
        <v>133</v>
      </c>
      <c r="F28" s="24" t="s">
        <v>133</v>
      </c>
      <c r="I28" s="34"/>
      <c r="J28" s="34"/>
      <c r="K28" s="34">
        <v>7</v>
      </c>
      <c r="L28" s="34" t="s">
        <v>134</v>
      </c>
      <c r="M28" s="34">
        <v>6</v>
      </c>
      <c r="N28" s="34">
        <f>VLOOKUP(M28,Pri!$B$17:$L$22,11,FALSE)</f>
        <v>10</v>
      </c>
      <c r="O28" s="34">
        <f t="shared" si="8"/>
        <v>10.007</v>
      </c>
      <c r="P28" s="34">
        <f>LARGE($O$22:$O$30,K28)</f>
        <v>5.0000000000000001E-3</v>
      </c>
      <c r="Q28" s="34">
        <f>MATCH(P28,$O$22:$O$30,0)</f>
        <v>5</v>
      </c>
      <c r="S28" s="34">
        <f>VLOOKUP(M28,Sec!$B$17:$L$22,11,FALSE)</f>
        <v>10</v>
      </c>
      <c r="T28" s="34">
        <f t="shared" si="9"/>
        <v>10.007</v>
      </c>
      <c r="U28" s="34">
        <f>LARGE($T$22:$T$30,K28)</f>
        <v>5.0000000000000001E-3</v>
      </c>
      <c r="V28" s="34">
        <f>MATCH(U28,$T$22:$T$30,0)</f>
        <v>5</v>
      </c>
      <c r="AL28" s="34">
        <v>8</v>
      </c>
      <c r="AM28" s="34" t="s">
        <v>137</v>
      </c>
      <c r="AN28" s="2">
        <v>4</v>
      </c>
      <c r="AO28" s="2">
        <f>VLOOKUP(AN28,Pri!$B$33:$L$38,11,FALSE)</f>
        <v>0</v>
      </c>
      <c r="AP28" s="2">
        <f t="shared" si="2"/>
        <v>8.0000000000000002E-3</v>
      </c>
      <c r="AQ28" s="2">
        <f t="shared" si="3"/>
        <v>7.0000000000000001E-3</v>
      </c>
      <c r="AR28" s="2">
        <f t="shared" si="4"/>
        <v>7</v>
      </c>
      <c r="AT28" s="2">
        <f>VLOOKUP(AN28,Sec!$B$33:$L$38,11,FALSE)</f>
        <v>0</v>
      </c>
      <c r="AU28" s="2">
        <f t="shared" si="5"/>
        <v>8.0000000000000002E-3</v>
      </c>
      <c r="AV28" s="2">
        <f t="shared" si="6"/>
        <v>7.0000000000000001E-3</v>
      </c>
      <c r="AW28" s="2">
        <f t="shared" si="7"/>
        <v>7</v>
      </c>
    </row>
    <row r="29" spans="3:49" ht="30" customHeight="1" thickTop="1" thickBot="1" x14ac:dyDescent="0.5">
      <c r="C29" s="37">
        <f>Pri!M30</f>
        <v>29</v>
      </c>
      <c r="D29" s="38" t="str">
        <f>IF(C29&gt;36,"Este índice es muy alto, lo que quiere decir que su estrategia debe siempre tener en cuenta la "&amp;C28&amp;", siga los consejos priorizados de acuerdo a su situación!",IF(C29&gt;30,"Este índice es medio, lo que quiere decir que ese no es un punto prioritario en su estrategia, pero merece atención constante, siga los principales consejos propuestos.","La fuerza de ese índice es baja, lo que significa que éste no es un elemento prioritario en su estrategia."))</f>
        <v>La fuerza de ese índice es baja, lo que significa que éste no es un elemento prioritario en su estrategia.</v>
      </c>
      <c r="F29" s="37">
        <f>Sec!M30</f>
        <v>29</v>
      </c>
      <c r="G29" s="38" t="str">
        <f>IF(F29&gt;36,"Este índice es muy alto, lo que quiere decir que su estrategia debe siempre tener en cuenta la "&amp;F28&amp;", siga los consejos priorizados de acuerdo a su situación!",IF(F29&gt;30,"Este índice es medio, lo que quiere decir que ese no es un punto prioritario en su estrategia, pero merece atención constante, siga los principales consejos propuestos.","La fuerza de ese índice es baja, lo que significa que éste no es un elemento prioritario en su estrategia."))</f>
        <v>La fuerza de ese índice es baja, lo que significa que éste no es un elemento prioritario en su estrategia.</v>
      </c>
      <c r="I29" s="34"/>
      <c r="J29" s="34"/>
      <c r="K29" s="34">
        <v>8</v>
      </c>
      <c r="L29" s="34" t="s">
        <v>136</v>
      </c>
      <c r="M29" s="34">
        <v>5</v>
      </c>
      <c r="N29" s="34">
        <f>VLOOKUP(M29,Pri!$B$17:$L$22,11,FALSE)</f>
        <v>0</v>
      </c>
      <c r="O29" s="34">
        <f t="shared" si="8"/>
        <v>8.0000000000000002E-3</v>
      </c>
      <c r="P29" s="34">
        <f>LARGE($O$22:$O$30,K29)</f>
        <v>3.0000000000000001E-3</v>
      </c>
      <c r="Q29" s="34">
        <f>MATCH(P29,$O$22:$O$30,0)</f>
        <v>3</v>
      </c>
      <c r="S29" s="34">
        <f>VLOOKUP(M29,Sec!$B$17:$L$22,11,FALSE)</f>
        <v>0</v>
      </c>
      <c r="T29" s="34">
        <f t="shared" si="9"/>
        <v>8.0000000000000002E-3</v>
      </c>
      <c r="U29" s="34">
        <f>LARGE($T$22:$T$30,K29)</f>
        <v>3.0000000000000001E-3</v>
      </c>
      <c r="V29" s="34">
        <f>MATCH(U29,$T$22:$T$30,0)</f>
        <v>3</v>
      </c>
      <c r="AD29" s="50"/>
      <c r="AE29" s="50"/>
      <c r="AF29" s="50"/>
      <c r="AG29" s="50"/>
      <c r="AH29" s="50"/>
      <c r="AI29" s="50"/>
      <c r="AJ29" s="50"/>
      <c r="AK29" s="50"/>
      <c r="AL29" s="50">
        <v>9</v>
      </c>
      <c r="AM29" s="50" t="s">
        <v>139</v>
      </c>
      <c r="AN29" s="55">
        <v>6</v>
      </c>
      <c r="AO29" s="2">
        <f>VLOOKUP(AN29,Pri!$B$33:$L$38,11,FALSE)</f>
        <v>10</v>
      </c>
      <c r="AP29" s="55">
        <f t="shared" si="2"/>
        <v>10.009</v>
      </c>
      <c r="AQ29" s="55">
        <f t="shared" si="3"/>
        <v>3.0000000000000001E-3</v>
      </c>
      <c r="AR29" s="55">
        <f t="shared" si="4"/>
        <v>3</v>
      </c>
      <c r="AS29" s="55"/>
      <c r="AT29" s="2">
        <f>VLOOKUP(AN29,Sec!$B$33:$L$38,11,FALSE)</f>
        <v>10</v>
      </c>
      <c r="AU29" s="2">
        <f t="shared" si="5"/>
        <v>10.009</v>
      </c>
      <c r="AV29" s="2">
        <f t="shared" si="6"/>
        <v>3.0000000000000001E-3</v>
      </c>
      <c r="AW29" s="2">
        <f t="shared" si="7"/>
        <v>3</v>
      </c>
    </row>
    <row r="30" spans="3:49" ht="30" customHeight="1" thickTop="1" thickBot="1" x14ac:dyDescent="0.5">
      <c r="C30" s="39" t="s">
        <v>106</v>
      </c>
      <c r="D30" s="40" t="str">
        <f>VLOOKUP(U36,$O$36:$P$44,2,FALSE)</f>
        <v>Buscar nuevos proveedores que tienen la última tecnología</v>
      </c>
      <c r="E30" s="49"/>
      <c r="F30" s="39" t="s">
        <v>106</v>
      </c>
      <c r="G30" s="40" t="str">
        <f>VLOOKUP(Z36,$O$36:$P$44,2,FALSE)</f>
        <v>Buscar nuevos proveedores que tienen la última tecnología</v>
      </c>
      <c r="H30" s="50"/>
      <c r="I30" s="50"/>
      <c r="J30" s="50"/>
      <c r="K30" s="50">
        <v>9</v>
      </c>
      <c r="L30" s="50" t="s">
        <v>138</v>
      </c>
      <c r="M30" s="50">
        <v>6</v>
      </c>
      <c r="N30" s="50">
        <f>VLOOKUP(M30,Pri!$B$17:$L$22,11,FALSE)</f>
        <v>10</v>
      </c>
      <c r="O30" s="50">
        <f t="shared" si="8"/>
        <v>10.009</v>
      </c>
      <c r="P30" s="50">
        <f>LARGE($O$22:$O$30,K30)</f>
        <v>2E-3</v>
      </c>
      <c r="Q30" s="50">
        <f>MATCH(P30,$O$22:$O$30,0)</f>
        <v>2</v>
      </c>
      <c r="R30" s="50"/>
      <c r="S30" s="34">
        <f>VLOOKUP(M30,Sec!$B$17:$L$22,11,FALSE)</f>
        <v>10</v>
      </c>
      <c r="T30" s="50">
        <f t="shared" si="9"/>
        <v>10.009</v>
      </c>
      <c r="U30" s="50">
        <f>LARGE($T$22:$T$30,K30)</f>
        <v>2E-3</v>
      </c>
      <c r="V30" s="50">
        <f>MATCH(U30,$T$22:$T$30,0)</f>
        <v>2</v>
      </c>
      <c r="W30" s="50"/>
      <c r="X30" s="50"/>
      <c r="Y30" s="50"/>
      <c r="Z30" s="50"/>
      <c r="AA30" s="50"/>
      <c r="AB30" s="50"/>
      <c r="AC30" s="50"/>
      <c r="AD30" s="50"/>
      <c r="AE30" s="50"/>
      <c r="AF30" s="50"/>
      <c r="AG30" s="50"/>
      <c r="AH30" s="50"/>
      <c r="AI30" s="50"/>
      <c r="AJ30" s="50"/>
      <c r="AK30" s="50"/>
      <c r="AL30" s="50"/>
      <c r="AM30" s="50"/>
      <c r="AN30" s="55"/>
      <c r="AO30" s="55"/>
      <c r="AP30" s="55"/>
      <c r="AQ30" s="55"/>
      <c r="AR30" s="55"/>
      <c r="AS30" s="55"/>
    </row>
    <row r="31" spans="3:49" ht="30" customHeight="1" thickBot="1" x14ac:dyDescent="0.5">
      <c r="C31" s="43" t="s">
        <v>108</v>
      </c>
      <c r="D31" s="44" t="str">
        <f>VLOOKUP(U37,$O$36:$P$44,2,FALSE)</f>
        <v>Haga una lista de proveedores y la búsqueda de las quejas y las indicaciones de la mejor y que la caída en el perfil de su empresa</v>
      </c>
      <c r="E31" s="49"/>
      <c r="F31" s="43" t="s">
        <v>108</v>
      </c>
      <c r="G31" s="44" t="str">
        <f>VLOOKUP(Z37,$O$36:$P$44,2,FALSE)</f>
        <v>Haga una lista de proveedores y la búsqueda de las quejas y las indicaciones de la mejor y que la caída en el perfil de su empresa</v>
      </c>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5"/>
      <c r="AO31" s="55"/>
      <c r="AP31" s="55"/>
      <c r="AQ31" s="55"/>
      <c r="AR31" s="55"/>
      <c r="AS31" s="55"/>
    </row>
    <row r="32" spans="3:49" ht="30" customHeight="1" thickBot="1" x14ac:dyDescent="0.5">
      <c r="C32" s="43" t="s">
        <v>110</v>
      </c>
      <c r="D32" s="44" t="str">
        <f>VLOOKUP(U38,$O$36:$P$44,2,FALSE)</f>
        <v>Buscar nuevas opciones para los proveedores en otras geografías, mercados o sectores</v>
      </c>
      <c r="E32" s="49"/>
      <c r="F32" s="43" t="s">
        <v>110</v>
      </c>
      <c r="G32" s="44" t="str">
        <f>VLOOKUP(Z38,$O$36:$P$44,2,FALSE)</f>
        <v>Buscar nuevas opciones para los proveedores en otras geografías, mercados o sectores</v>
      </c>
      <c r="H32" s="50"/>
      <c r="I32" s="50"/>
      <c r="J32" s="50"/>
      <c r="K32" s="50"/>
      <c r="L32" s="50"/>
      <c r="M32" s="50"/>
      <c r="N32" s="50"/>
      <c r="O32" s="50"/>
      <c r="P32" s="50"/>
      <c r="Q32" s="50"/>
      <c r="R32" s="50"/>
      <c r="S32" s="50"/>
      <c r="T32" s="50"/>
      <c r="U32" s="50"/>
      <c r="V32" s="50"/>
      <c r="W32" s="50"/>
      <c r="X32" s="50"/>
      <c r="Y32" s="50"/>
      <c r="Z32" s="50"/>
      <c r="AA32" s="50"/>
      <c r="AB32" s="50"/>
      <c r="AC32" s="50"/>
      <c r="AD32" s="50"/>
      <c r="AE32" s="50"/>
      <c r="AF32" s="50"/>
      <c r="AG32" s="50"/>
      <c r="AH32" s="50"/>
      <c r="AI32" s="50"/>
      <c r="AJ32" s="50"/>
      <c r="AK32" s="50"/>
      <c r="AL32" s="50"/>
      <c r="AM32" s="50"/>
      <c r="AN32" s="55"/>
      <c r="AO32" s="55"/>
      <c r="AP32" s="55"/>
      <c r="AQ32" s="55"/>
      <c r="AR32" s="55"/>
      <c r="AS32" s="55"/>
    </row>
    <row r="33" spans="3:45" ht="30" customHeight="1" thickBot="1" x14ac:dyDescent="0.5">
      <c r="C33" s="43" t="s">
        <v>112</v>
      </c>
      <c r="D33" s="44" t="str">
        <f>VLOOKUP(U39,$O$36:$P$44,2,FALSE)</f>
        <v>Tratar de establecer ya homogénea y contratos con proveedores</v>
      </c>
      <c r="E33" s="49"/>
      <c r="F33" s="43" t="s">
        <v>112</v>
      </c>
      <c r="G33" s="44" t="str">
        <f>VLOOKUP(Z39,$O$36:$P$44,2,FALSE)</f>
        <v>Tratar de establecer ya homogénea y contratos con proveedores</v>
      </c>
      <c r="H33" s="50"/>
      <c r="I33" s="50"/>
      <c r="J33" s="50"/>
      <c r="K33" s="50"/>
      <c r="L33" s="50"/>
      <c r="M33" s="50"/>
      <c r="N33" s="50"/>
      <c r="O33" s="50"/>
      <c r="P33" s="50"/>
      <c r="Q33" s="50"/>
      <c r="R33" s="50"/>
      <c r="S33" s="50"/>
      <c r="T33" s="50"/>
      <c r="U33" s="50"/>
      <c r="V33" s="50"/>
      <c r="W33" s="50"/>
      <c r="X33" s="50"/>
      <c r="Y33" s="50"/>
      <c r="Z33" s="50"/>
      <c r="AA33" s="50"/>
      <c r="AB33" s="50"/>
      <c r="AC33" s="50"/>
      <c r="AD33" s="50"/>
      <c r="AE33" s="50"/>
      <c r="AF33" s="50"/>
      <c r="AG33" s="50"/>
      <c r="AH33" s="50"/>
      <c r="AI33" s="50"/>
      <c r="AJ33" s="50"/>
      <c r="AK33" s="50"/>
      <c r="AL33" s="50"/>
      <c r="AM33" s="50"/>
      <c r="AN33" s="55"/>
      <c r="AO33" s="55"/>
      <c r="AP33" s="55"/>
      <c r="AQ33" s="55"/>
      <c r="AR33" s="55"/>
      <c r="AS33" s="55"/>
    </row>
    <row r="34" spans="3:45" ht="30" customHeight="1" thickBot="1" x14ac:dyDescent="0.5">
      <c r="C34" s="46" t="s">
        <v>114</v>
      </c>
      <c r="D34" s="47" t="str">
        <f>VLOOKUP(U40,$O$36:$P$44,2,FALSE)</f>
        <v>Cumplir con el supermercado Mercadona de red y cómo han logrado reducir los costos con sus proveedores</v>
      </c>
      <c r="E34" s="49"/>
      <c r="F34" s="46" t="s">
        <v>114</v>
      </c>
      <c r="G34" s="47" t="str">
        <f>VLOOKUP(Z40,$O$36:$P$44,2,FALSE)</f>
        <v>Cumplir con el supermercado Mercadona de red y cómo han logrado reducir los costos con sus proveedores</v>
      </c>
      <c r="H34" s="50"/>
      <c r="I34" s="54"/>
      <c r="J34" s="54"/>
      <c r="K34" s="54"/>
      <c r="L34" s="50"/>
      <c r="M34" s="50"/>
      <c r="N34" s="50"/>
      <c r="O34" s="50"/>
      <c r="P34" s="50"/>
      <c r="Q34" s="50"/>
      <c r="R34" s="50"/>
      <c r="S34" s="50"/>
      <c r="T34" s="50"/>
      <c r="U34" s="50"/>
      <c r="V34" s="50"/>
      <c r="W34" s="50"/>
      <c r="X34" s="50"/>
      <c r="Y34" s="50"/>
      <c r="Z34" s="50"/>
      <c r="AA34" s="50"/>
      <c r="AB34" s="50"/>
      <c r="AC34" s="50"/>
    </row>
    <row r="35" spans="3:45" ht="30" customHeight="1" thickTop="1" x14ac:dyDescent="0.45">
      <c r="L35" s="34"/>
      <c r="M35" s="34"/>
      <c r="N35" s="34"/>
      <c r="O35" s="34"/>
      <c r="P35" s="34"/>
    </row>
    <row r="36" spans="3:45" ht="30" customHeight="1" thickBot="1" x14ac:dyDescent="0.5">
      <c r="C36" s="24" t="s">
        <v>120</v>
      </c>
      <c r="F36" s="24" t="s">
        <v>120</v>
      </c>
      <c r="L36" s="34"/>
      <c r="M36" s="34"/>
      <c r="N36" s="34"/>
      <c r="O36" s="34">
        <v>1</v>
      </c>
      <c r="P36" s="34" t="s">
        <v>140</v>
      </c>
      <c r="Q36" s="34">
        <v>1</v>
      </c>
      <c r="R36" s="34">
        <f>VLOOKUP(Q36,Pri!$B$25:$L$30,11,FALSE)</f>
        <v>10</v>
      </c>
      <c r="S36" s="34">
        <f>R36+O36/1000</f>
        <v>10.000999999999999</v>
      </c>
      <c r="T36" s="34">
        <f>LARGE($S$36:$S$44,O36)</f>
        <v>10.009</v>
      </c>
      <c r="U36" s="34">
        <f>MATCH(T36,$S$36:$S$44,0)</f>
        <v>9</v>
      </c>
      <c r="W36" s="34">
        <f>VLOOKUP(Q36,Sec!$B$25:$L$30,11,FALSE)</f>
        <v>10</v>
      </c>
      <c r="X36" s="34">
        <f>W36+O36/1000</f>
        <v>10.000999999999999</v>
      </c>
      <c r="Y36" s="34">
        <f>LARGE($X$36:$X$44,O36)</f>
        <v>10.009</v>
      </c>
      <c r="Z36" s="34">
        <f>MATCH(Y36,$X$36:$X$44,0)</f>
        <v>9</v>
      </c>
    </row>
    <row r="37" spans="3:45" ht="30" customHeight="1" thickTop="1" thickBot="1" x14ac:dyDescent="0.5">
      <c r="C37" s="37">
        <f>Pri!M38</f>
        <v>29</v>
      </c>
      <c r="D37" s="38" t="str">
        <f>IF(C37&gt;36,"Este índice es muy alto, lo que quiere decir que su estrategia debe siempre tener en cuenta la "&amp;C36&amp;", siga los consejos priorizados de acuerdo a su situación!",IF(C37&gt;30,"Este índice es medio, lo que quiere decir que ese no es un punto prioritario en su estrategia, pero merece atención constante, siga los principales consejos propuestos.","La fuerza de ese índice es baja, lo que significa que éste no es un elemento prioritario en su estrategia."))</f>
        <v>La fuerza de ese índice es baja, lo que significa que éste no es un elemento prioritario en su estrategia.</v>
      </c>
      <c r="F37" s="37">
        <f>Sec!M38</f>
        <v>29</v>
      </c>
      <c r="G37" s="38" t="str">
        <f>IF(F37&gt;36,"Este índice es muy alto, lo que quiere decir que su estrategia debe siempre tener en cuenta la "&amp;F36&amp;", siga los consejos priorizados de acuerdo a su situación!",IF(F37&gt;30,"Este índice es medio, lo que quiere decir que ese no es un punto prioritario en su estrategia, pero merece atención constante, siga los principales consejos propuestos.","La fuerza de ese índice es baja, lo que significa que éste no es un elemento prioritario en su estrategia."))</f>
        <v>La fuerza de ese índice es baja, lo que significa que éste no es un elemento prioritario en su estrategia.</v>
      </c>
      <c r="L37" s="34"/>
      <c r="M37" s="34"/>
      <c r="N37" s="34"/>
      <c r="O37" s="34">
        <v>2</v>
      </c>
      <c r="P37" s="34" t="s">
        <v>141</v>
      </c>
      <c r="Q37" s="34">
        <v>3</v>
      </c>
      <c r="R37" s="34">
        <f>VLOOKUP(Q37,Pri!$B$25:$L$30,11,FALSE)</f>
        <v>3</v>
      </c>
      <c r="S37" s="34">
        <f t="shared" ref="S37:S44" si="10">R37+O37/1000</f>
        <v>3.0019999999999998</v>
      </c>
      <c r="T37" s="34">
        <f>LARGE($S$36:$S$44,O37)</f>
        <v>10.005000000000001</v>
      </c>
      <c r="U37" s="34">
        <f>MATCH(T37,$S$36:$S$44,0)</f>
        <v>5</v>
      </c>
      <c r="W37" s="34">
        <f>VLOOKUP(Q37,Sec!$B$25:$L$30,11,FALSE)</f>
        <v>3</v>
      </c>
      <c r="X37" s="34">
        <f t="shared" ref="X37:X44" si="11">W37+O37/1000</f>
        <v>3.0019999999999998</v>
      </c>
      <c r="Y37" s="34">
        <f>LARGE($X$36:$X$44,O37)</f>
        <v>10.005000000000001</v>
      </c>
      <c r="Z37" s="34">
        <f>MATCH(Y37,$X$36:$X$44,0)</f>
        <v>5</v>
      </c>
    </row>
    <row r="38" spans="3:45" ht="30" customHeight="1" thickTop="1" thickBot="1" x14ac:dyDescent="0.5">
      <c r="C38" s="39" t="s">
        <v>106</v>
      </c>
      <c r="D38" s="40" t="str">
        <f>VLOOKUP(AR21,$AL$21:$AM$29,2,FALSE)</f>
        <v>Siempre busque para las innovaciones y ventajas tecnológicas para mantenerse por delante en este mercado</v>
      </c>
      <c r="F38" s="39" t="s">
        <v>106</v>
      </c>
      <c r="G38" s="40" t="str">
        <f>VLOOKUP(AW21,$AL$21:$AM$29,2,FALSE)</f>
        <v>Siempre busque para las innovaciones y ventajas tecnológicas para mantenerse por delante en este mercado</v>
      </c>
      <c r="L38" s="34"/>
      <c r="M38" s="34"/>
      <c r="N38" s="34"/>
      <c r="O38" s="34">
        <v>3</v>
      </c>
      <c r="P38" s="34" t="s">
        <v>142</v>
      </c>
      <c r="Q38" s="34">
        <v>5</v>
      </c>
      <c r="R38" s="34">
        <f>VLOOKUP(Q38,Pri!$B$25:$L$30,11,FALSE)</f>
        <v>0</v>
      </c>
      <c r="S38" s="34">
        <f t="shared" si="10"/>
        <v>3.0000000000000001E-3</v>
      </c>
      <c r="T38" s="34">
        <f>LARGE($S$36:$S$44,O38)</f>
        <v>10.000999999999999</v>
      </c>
      <c r="U38" s="34">
        <f>MATCH(T38,$S$36:$S$44,0)</f>
        <v>1</v>
      </c>
      <c r="W38" s="34">
        <f>VLOOKUP(Q38,Sec!$B$25:$L$30,11,FALSE)</f>
        <v>0</v>
      </c>
      <c r="X38" s="34">
        <f t="shared" si="11"/>
        <v>3.0000000000000001E-3</v>
      </c>
      <c r="Y38" s="34">
        <f>LARGE($X$36:$X$44,O38)</f>
        <v>10.000999999999999</v>
      </c>
      <c r="Z38" s="34">
        <f>MATCH(Y38,$X$36:$X$44,0)</f>
        <v>1</v>
      </c>
    </row>
    <row r="39" spans="3:45" ht="30" customHeight="1" thickTop="1" thickBot="1" x14ac:dyDescent="0.5">
      <c r="C39" s="43" t="s">
        <v>108</v>
      </c>
      <c r="D39" s="44" t="str">
        <f t="shared" ref="D39:D42" si="12">VLOOKUP(AR22,$AL$21:$AM$29,2,FALSE)</f>
        <v>Siempre buscar nuevas oportunidades para diversificar su negocio y trabajar en industrias menos competitivas</v>
      </c>
      <c r="F39" s="43" t="s">
        <v>108</v>
      </c>
      <c r="G39" s="40" t="str">
        <f t="shared" ref="G39:G42" si="13">VLOOKUP(AW22,$AL$21:$AM$29,2,FALSE)</f>
        <v>Siempre buscar nuevas oportunidades para diversificar su negocio y trabajar en industrias menos competitivas</v>
      </c>
      <c r="L39" s="34"/>
      <c r="M39" s="34"/>
      <c r="N39" s="34"/>
      <c r="O39" s="34">
        <v>4</v>
      </c>
      <c r="P39" s="34" t="s">
        <v>143</v>
      </c>
      <c r="Q39" s="34">
        <v>2</v>
      </c>
      <c r="R39" s="34">
        <f>VLOOKUP(Q39,Pri!$B$25:$L$30,11,FALSE)</f>
        <v>6</v>
      </c>
      <c r="S39" s="34">
        <f t="shared" si="10"/>
        <v>6.0039999999999996</v>
      </c>
      <c r="T39" s="34">
        <f>LARGE($S$36:$S$44,O39)</f>
        <v>6.0060000000000002</v>
      </c>
      <c r="U39" s="34">
        <f>MATCH(T39,$S$36:$S$44,0)</f>
        <v>6</v>
      </c>
      <c r="W39" s="34">
        <f>VLOOKUP(Q39,Sec!$B$25:$L$30,11,FALSE)</f>
        <v>6</v>
      </c>
      <c r="X39" s="34">
        <f t="shared" si="11"/>
        <v>6.0039999999999996</v>
      </c>
      <c r="Y39" s="34">
        <f>LARGE($X$36:$X$44,O39)</f>
        <v>6.0060000000000002</v>
      </c>
      <c r="Z39" s="34">
        <f>MATCH(Y39,$X$36:$X$44,0)</f>
        <v>6</v>
      </c>
    </row>
    <row r="40" spans="3:45" ht="30" customHeight="1" thickTop="1" thickBot="1" x14ac:dyDescent="0.5">
      <c r="C40" s="43" t="s">
        <v>110</v>
      </c>
      <c r="D40" s="44" t="str">
        <f t="shared" si="12"/>
        <v>Estén atentos a la posibilidad de nuevas empresas surgen de forma rápida y robar una porción de su mercado de clientes</v>
      </c>
      <c r="F40" s="43" t="s">
        <v>110</v>
      </c>
      <c r="G40" s="40" t="str">
        <f t="shared" si="13"/>
        <v>Estén atentos a la posibilidad de nuevas empresas surgen de forma rápida y robar una porción de su mercado de clientes</v>
      </c>
      <c r="L40" s="34"/>
      <c r="M40" s="34"/>
      <c r="N40" s="34"/>
      <c r="O40" s="34">
        <v>5</v>
      </c>
      <c r="P40" s="34" t="s">
        <v>144</v>
      </c>
      <c r="Q40" s="34">
        <v>6</v>
      </c>
      <c r="R40" s="34">
        <f>VLOOKUP(Q40,Pri!$B$25:$L$30,11,FALSE)</f>
        <v>10</v>
      </c>
      <c r="S40" s="34">
        <f t="shared" si="10"/>
        <v>10.005000000000001</v>
      </c>
      <c r="T40" s="34">
        <f>LARGE($S$36:$S$44,O40)</f>
        <v>6.0039999999999996</v>
      </c>
      <c r="U40" s="34">
        <f>MATCH(T40,$S$36:$S$44,0)</f>
        <v>4</v>
      </c>
      <c r="W40" s="34">
        <f>VLOOKUP(Q40,Sec!$B$25:$L$30,11,FALSE)</f>
        <v>10</v>
      </c>
      <c r="X40" s="34">
        <f t="shared" si="11"/>
        <v>10.005000000000001</v>
      </c>
      <c r="Y40" s="34">
        <f>LARGE($X$36:$X$44,O40)</f>
        <v>6.0039999999999996</v>
      </c>
      <c r="Z40" s="34">
        <f>MATCH(Y40,$X$36:$X$44,0)</f>
        <v>4</v>
      </c>
    </row>
    <row r="41" spans="3:45" ht="30" customHeight="1" thickTop="1" thickBot="1" x14ac:dyDescent="0.5">
      <c r="C41" s="43" t="s">
        <v>112</v>
      </c>
      <c r="D41" s="44" t="str">
        <f t="shared" si="12"/>
        <v>Usted está en un mercado muy competitivo, busca diversificar</v>
      </c>
      <c r="F41" s="43" t="s">
        <v>112</v>
      </c>
      <c r="G41" s="40" t="str">
        <f t="shared" si="13"/>
        <v>Usted está en un mercado muy competitivo, busca diversificar</v>
      </c>
      <c r="L41" s="34"/>
      <c r="M41" s="34"/>
      <c r="N41" s="34"/>
      <c r="O41" s="34">
        <v>6</v>
      </c>
      <c r="P41" s="34" t="s">
        <v>145</v>
      </c>
      <c r="Q41" s="34">
        <v>2</v>
      </c>
      <c r="R41" s="34">
        <f>VLOOKUP(Q41,Pri!$B$25:$L$30,11,FALSE)</f>
        <v>6</v>
      </c>
      <c r="S41" s="34">
        <f t="shared" si="10"/>
        <v>6.0060000000000002</v>
      </c>
      <c r="T41" s="34">
        <f>LARGE($S$36:$S$44,O41)</f>
        <v>3.0070000000000001</v>
      </c>
      <c r="U41" s="34">
        <f>MATCH(T41,$S$36:$S$44,0)</f>
        <v>7</v>
      </c>
      <c r="W41" s="34">
        <f>VLOOKUP(Q41,Sec!$B$25:$L$30,11,FALSE)</f>
        <v>6</v>
      </c>
      <c r="X41" s="34">
        <f t="shared" si="11"/>
        <v>6.0060000000000002</v>
      </c>
      <c r="Y41" s="34">
        <f>LARGE($X$36:$X$44,O41)</f>
        <v>3.0070000000000001</v>
      </c>
      <c r="Z41" s="34">
        <f>MATCH(Y41,$X$36:$X$44,0)</f>
        <v>7</v>
      </c>
    </row>
    <row r="42" spans="3:45" ht="30" customHeight="1" thickTop="1" thickBot="1" x14ac:dyDescent="0.5">
      <c r="C42" s="46" t="s">
        <v>114</v>
      </c>
      <c r="D42" s="47" t="str">
        <f t="shared" si="12"/>
        <v>Estudiar la mejor manera de conseguir su trabajo en esta industria y planificar dinero a corto plazo para no perderse</v>
      </c>
      <c r="F42" s="46" t="s">
        <v>114</v>
      </c>
      <c r="G42" s="40" t="str">
        <f t="shared" si="13"/>
        <v>Estudiar la mejor manera de conseguir su trabajo en esta industria y planificar dinero a corto plazo para no perderse</v>
      </c>
      <c r="L42" s="34"/>
      <c r="M42" s="34"/>
      <c r="N42" s="34"/>
      <c r="O42" s="34">
        <v>7</v>
      </c>
      <c r="P42" s="34" t="s">
        <v>146</v>
      </c>
      <c r="Q42" s="34">
        <v>3</v>
      </c>
      <c r="R42" s="34">
        <f>VLOOKUP(Q42,Pri!$B$25:$L$30,11,FALSE)</f>
        <v>3</v>
      </c>
      <c r="S42" s="34">
        <f t="shared" si="10"/>
        <v>3.0070000000000001</v>
      </c>
      <c r="T42" s="34">
        <f>LARGE($S$36:$S$44,O42)</f>
        <v>3.0019999999999998</v>
      </c>
      <c r="U42" s="34">
        <f>MATCH(T42,$S$36:$S$44,0)</f>
        <v>2</v>
      </c>
      <c r="W42" s="34">
        <f>VLOOKUP(Q42,Sec!$B$25:$L$30,11,FALSE)</f>
        <v>3</v>
      </c>
      <c r="X42" s="34">
        <f t="shared" si="11"/>
        <v>3.0070000000000001</v>
      </c>
      <c r="Y42" s="34">
        <f>LARGE($X$36:$X$44,O42)</f>
        <v>3.0019999999999998</v>
      </c>
      <c r="Z42" s="34">
        <f>MATCH(Y42,$X$36:$X$44,0)</f>
        <v>2</v>
      </c>
    </row>
    <row r="43" spans="3:45" ht="30" customHeight="1" thickTop="1" x14ac:dyDescent="0.45">
      <c r="L43" s="34"/>
      <c r="M43" s="34"/>
      <c r="N43" s="34"/>
      <c r="O43" s="34">
        <v>8</v>
      </c>
      <c r="P43" s="34" t="s">
        <v>147</v>
      </c>
      <c r="Q43" s="34">
        <v>4</v>
      </c>
      <c r="R43" s="34">
        <f>VLOOKUP(Q43,Pri!$B$25:$L$30,11,FALSE)</f>
        <v>0</v>
      </c>
      <c r="S43" s="34">
        <f t="shared" si="10"/>
        <v>8.0000000000000002E-3</v>
      </c>
      <c r="T43" s="34">
        <f>LARGE($S$36:$S$44,O43)</f>
        <v>8.0000000000000002E-3</v>
      </c>
      <c r="U43" s="34">
        <f>MATCH(T43,$S$36:$S$44,0)</f>
        <v>8</v>
      </c>
      <c r="W43" s="34">
        <f>VLOOKUP(Q43,Sec!$B$25:$L$30,11,FALSE)</f>
        <v>0</v>
      </c>
      <c r="X43" s="34">
        <f t="shared" si="11"/>
        <v>8.0000000000000002E-3</v>
      </c>
      <c r="Y43" s="34">
        <f>LARGE($X$36:$X$44,O43)</f>
        <v>8.0000000000000002E-3</v>
      </c>
      <c r="Z43" s="34">
        <f>MATCH(Y43,$X$36:$X$44,0)</f>
        <v>8</v>
      </c>
    </row>
    <row r="44" spans="3:45" ht="30" customHeight="1" x14ac:dyDescent="0.45">
      <c r="L44" s="34"/>
      <c r="M44" s="34"/>
      <c r="N44" s="34"/>
      <c r="O44" s="34">
        <v>9</v>
      </c>
      <c r="P44" s="34" t="s">
        <v>148</v>
      </c>
      <c r="Q44" s="34">
        <v>6</v>
      </c>
      <c r="R44" s="34">
        <f>VLOOKUP(Q44,Pri!$B$25:$L$30,11,FALSE)</f>
        <v>10</v>
      </c>
      <c r="S44" s="34">
        <f t="shared" si="10"/>
        <v>10.009</v>
      </c>
      <c r="T44" s="34">
        <f>LARGE($S$36:$S$44,O44)</f>
        <v>3.0000000000000001E-3</v>
      </c>
      <c r="U44" s="34">
        <f>MATCH(T44,$S$36:$S$44,0)</f>
        <v>3</v>
      </c>
      <c r="W44" s="34">
        <f>VLOOKUP(Q44,Sec!$B$25:$L$30,11,FALSE)</f>
        <v>10</v>
      </c>
      <c r="X44" s="34">
        <f t="shared" si="11"/>
        <v>10.009</v>
      </c>
      <c r="Y44" s="34">
        <f>LARGE($X$36:$X$44,O44)</f>
        <v>3.0000000000000001E-3</v>
      </c>
      <c r="Z44" s="34">
        <f>MATCH(Y44,$X$36:$X$44,0)</f>
        <v>3</v>
      </c>
    </row>
    <row r="45" spans="3:45" ht="30" customHeight="1" thickBot="1" x14ac:dyDescent="0.5">
      <c r="C45" s="24" t="s">
        <v>149</v>
      </c>
      <c r="F45" s="24" t="s">
        <v>149</v>
      </c>
      <c r="L45" s="34"/>
      <c r="M45" s="34"/>
      <c r="N45" s="34"/>
      <c r="O45" s="34">
        <v>1</v>
      </c>
      <c r="P45" s="34" t="s">
        <v>150</v>
      </c>
      <c r="Q45" s="34">
        <v>1</v>
      </c>
      <c r="R45" s="34">
        <f>VLOOKUP(Q45,Pri!$B$25:$L$30,11,FALSE)</f>
        <v>10</v>
      </c>
      <c r="S45" s="34">
        <f>R45+O45/1000</f>
        <v>10.000999999999999</v>
      </c>
      <c r="T45" s="34">
        <f>LARGE($S$45:$S$53,O45)</f>
        <v>10.009</v>
      </c>
      <c r="U45" s="34">
        <f>MATCH(T45,$S$45:$S$53,0)</f>
        <v>9</v>
      </c>
      <c r="W45" s="34">
        <f>VLOOKUP(Q45,Sec!$B$25:$L$30,11,FALSE)</f>
        <v>10</v>
      </c>
      <c r="X45" s="34">
        <f>W45+O45/1000</f>
        <v>10.000999999999999</v>
      </c>
      <c r="Y45" s="34">
        <f>LARGE($X$45:$X$53,O45)</f>
        <v>10.009</v>
      </c>
      <c r="Z45" s="34">
        <f>MATCH(Y45,$X$45:$X$53,0)</f>
        <v>9</v>
      </c>
    </row>
    <row r="46" spans="3:45" ht="30" customHeight="1" thickTop="1" thickBot="1" x14ac:dyDescent="0.5">
      <c r="C46" s="37">
        <f>Pri!M46</f>
        <v>0</v>
      </c>
      <c r="D46" s="38" t="str">
        <f>IF(C46&gt;40,"Este índice es muy alto, lo que quiere decir que su estrategia debe siempre tener en cuenta la "&amp;C45&amp;", siga los consejos priorizados de acuerdo a su situación!",IF(C46&gt;30,"Este índice es medio, lo que quiere decir que ese no es un punto prioritario en su estrategia, pero merece atención constante, siga los principales consejos propuestos.","La fuerza de ese índice es baja, lo que significa que éste no es un elemento prioritario en su estrategia."))</f>
        <v>La fuerza de ese índice es baja, lo que significa que éste no es un elemento prioritario en su estrategia.</v>
      </c>
      <c r="F46" s="37">
        <f>Sec!M46</f>
        <v>0</v>
      </c>
      <c r="G46" s="38" t="str">
        <f>IF(F46&gt;40,"Este índice es muy alto, lo que quiere decir que su estrategia debe siempre tener en cuenta la "&amp;F45&amp;", siga los consejos priorizados de acuerdo a su situación!",IF(F46&gt;30,"Este índice es medio, lo que quiere decir que ese no es un punto prioritario en su estrategia, pero merece atención constante, siga los principales consejos propuestos.","La fuerza de ese índice es baja, lo que significa que éste no es un elemento prioritario en su estrategia."))</f>
        <v>La fuerza de ese índice es baja, lo que significa que éste no es un elemento prioritario en su estrategia.</v>
      </c>
      <c r="L46" s="34"/>
      <c r="M46" s="34"/>
      <c r="N46" s="34"/>
      <c r="O46" s="34">
        <v>2</v>
      </c>
      <c r="P46" s="34" t="s">
        <v>151</v>
      </c>
      <c r="Q46" s="34">
        <v>6</v>
      </c>
      <c r="R46" s="34">
        <f>VLOOKUP(Q46,Pri!$B$25:$L$30,11,FALSE)</f>
        <v>10</v>
      </c>
      <c r="S46" s="34">
        <f t="shared" ref="S46:S53" si="14">R46+O46/1000</f>
        <v>10.002000000000001</v>
      </c>
      <c r="T46" s="34">
        <f t="shared" ref="T46:T53" si="15">LARGE($S$45:$S$53,O46)</f>
        <v>10.007999999999999</v>
      </c>
      <c r="U46" s="34">
        <f t="shared" ref="U46:U53" si="16">MATCH(T46,$S$45:$S$53,0)</f>
        <v>8</v>
      </c>
      <c r="W46" s="34">
        <f>VLOOKUP(Q46,Sec!$B$25:$L$30,11,FALSE)</f>
        <v>10</v>
      </c>
      <c r="X46" s="34">
        <f t="shared" ref="X46:X53" si="17">W46+O46/1000</f>
        <v>10.002000000000001</v>
      </c>
      <c r="Y46" s="34">
        <f t="shared" ref="Y46:Y53" si="18">LARGE($X$45:$X$53,O46)</f>
        <v>10.007999999999999</v>
      </c>
      <c r="Z46" s="34">
        <f t="shared" ref="Z46:Z53" si="19">MATCH(Y46,$X$45:$X$53,0)</f>
        <v>8</v>
      </c>
    </row>
    <row r="47" spans="3:45" ht="30" customHeight="1" thickTop="1" thickBot="1" x14ac:dyDescent="0.5">
      <c r="C47" s="39" t="s">
        <v>106</v>
      </c>
      <c r="D47" s="40" t="str">
        <f>VLOOKUP(U45,$O$45:$P$53,2,FALSE)</f>
        <v>Ver la capacidad de concentrarse en otras diferencias, como el precio, servicio o experiencia de marca</v>
      </c>
      <c r="F47" s="39" t="s">
        <v>106</v>
      </c>
      <c r="G47" s="40" t="str">
        <f>VLOOKUP(Z45,$O$45:$P$53,2,FALSE)</f>
        <v>Ver la capacidad de concentrarse en otras diferencias, como el precio, servicio o experiencia de marca</v>
      </c>
      <c r="L47" s="34"/>
      <c r="M47" s="34"/>
      <c r="N47" s="34"/>
      <c r="O47" s="34">
        <v>3</v>
      </c>
      <c r="P47" s="34" t="s">
        <v>152</v>
      </c>
      <c r="Q47" s="34">
        <v>5</v>
      </c>
      <c r="R47" s="34">
        <f>VLOOKUP(Q47,Pri!$B$25:$L$30,11,FALSE)</f>
        <v>0</v>
      </c>
      <c r="S47" s="34">
        <f t="shared" si="14"/>
        <v>3.0000000000000001E-3</v>
      </c>
      <c r="T47" s="34">
        <f t="shared" si="15"/>
        <v>10.005000000000001</v>
      </c>
      <c r="U47" s="34">
        <f t="shared" si="16"/>
        <v>5</v>
      </c>
      <c r="W47" s="34">
        <f>VLOOKUP(Q47,Sec!$B$25:$L$30,11,FALSE)</f>
        <v>0</v>
      </c>
      <c r="X47" s="34">
        <f t="shared" si="17"/>
        <v>3.0000000000000001E-3</v>
      </c>
      <c r="Y47" s="34">
        <f t="shared" si="18"/>
        <v>10.005000000000001</v>
      </c>
      <c r="Z47" s="34">
        <f t="shared" si="19"/>
        <v>5</v>
      </c>
    </row>
    <row r="48" spans="3:45" ht="30" customHeight="1" thickBot="1" x14ac:dyDescent="0.5">
      <c r="C48" s="43" t="s">
        <v>108</v>
      </c>
      <c r="D48" s="44" t="str">
        <f t="shared" ref="D48:D51" si="20">VLOOKUP(U46,$O$45:$P$53,2,FALSE)</f>
        <v>Cumplir con el caso de Zappos y cómo se las arreglaron para mantener a miles de clientes con una política de atención negrita</v>
      </c>
      <c r="F48" s="43" t="s">
        <v>108</v>
      </c>
      <c r="G48" s="44" t="str">
        <f t="shared" ref="G48:G51" si="21">VLOOKUP(Z46,$O$45:$P$53,2,FALSE)</f>
        <v>Cumplir con el caso de Zappos y cómo se las arreglaron para mantener a miles de clientes con una política de atención negrita</v>
      </c>
      <c r="L48" s="34"/>
      <c r="M48" s="34"/>
      <c r="N48" s="34"/>
      <c r="O48" s="34">
        <v>4</v>
      </c>
      <c r="P48" s="34" t="s">
        <v>153</v>
      </c>
      <c r="Q48" s="34">
        <v>2</v>
      </c>
      <c r="R48" s="34">
        <f>VLOOKUP(Q48,Pri!$B$25:$L$30,11,FALSE)</f>
        <v>6</v>
      </c>
      <c r="S48" s="34">
        <f t="shared" si="14"/>
        <v>6.0039999999999996</v>
      </c>
      <c r="T48" s="34">
        <f t="shared" si="15"/>
        <v>10.002000000000001</v>
      </c>
      <c r="U48" s="34">
        <f t="shared" si="16"/>
        <v>2</v>
      </c>
      <c r="W48" s="34">
        <f>VLOOKUP(Q48,Sec!$B$25:$L$30,11,FALSE)</f>
        <v>6</v>
      </c>
      <c r="X48" s="34">
        <f t="shared" si="17"/>
        <v>6.0039999999999996</v>
      </c>
      <c r="Y48" s="34">
        <f t="shared" si="18"/>
        <v>10.002000000000001</v>
      </c>
      <c r="Z48" s="34">
        <f t="shared" si="19"/>
        <v>2</v>
      </c>
    </row>
    <row r="49" spans="3:26" ht="30" customHeight="1" thickBot="1" x14ac:dyDescent="0.5">
      <c r="C49" s="43" t="s">
        <v>110</v>
      </c>
      <c r="D49" s="44" t="str">
        <f t="shared" si="20"/>
        <v>Buscar la lealtad. La satisfacción es la mejor manera de mantener a sus clientes</v>
      </c>
      <c r="F49" s="43" t="s">
        <v>110</v>
      </c>
      <c r="G49" s="44" t="str">
        <f t="shared" si="21"/>
        <v>Buscar la lealtad. La satisfacción es la mejor manera de mantener a sus clientes</v>
      </c>
      <c r="L49" s="34"/>
      <c r="M49" s="34"/>
      <c r="N49" s="34"/>
      <c r="O49" s="34">
        <v>5</v>
      </c>
      <c r="P49" s="34" t="s">
        <v>154</v>
      </c>
      <c r="Q49" s="34">
        <v>1</v>
      </c>
      <c r="R49" s="34">
        <f>VLOOKUP(Q49,Pri!$B$25:$L$30,11,FALSE)</f>
        <v>10</v>
      </c>
      <c r="S49" s="34">
        <f t="shared" si="14"/>
        <v>10.005000000000001</v>
      </c>
      <c r="T49" s="34">
        <f t="shared" si="15"/>
        <v>10.000999999999999</v>
      </c>
      <c r="U49" s="34">
        <f t="shared" si="16"/>
        <v>1</v>
      </c>
      <c r="W49" s="34">
        <f>VLOOKUP(Q49,Sec!$B$25:$L$30,11,FALSE)</f>
        <v>10</v>
      </c>
      <c r="X49" s="34">
        <f t="shared" si="17"/>
        <v>10.005000000000001</v>
      </c>
      <c r="Y49" s="34">
        <f t="shared" si="18"/>
        <v>10.000999999999999</v>
      </c>
      <c r="Z49" s="34">
        <f t="shared" si="19"/>
        <v>1</v>
      </c>
    </row>
    <row r="50" spans="3:26" ht="30" customHeight="1" thickBot="1" x14ac:dyDescent="0.5">
      <c r="C50" s="43" t="s">
        <v>112</v>
      </c>
      <c r="D50" s="44" t="str">
        <f t="shared" si="20"/>
        <v>Pensar en maneras de hacer que sus clientes se quedan con usted. Los modelos de suscripción y el cebo y el anzuelo son muy interesantes</v>
      </c>
      <c r="F50" s="43" t="s">
        <v>112</v>
      </c>
      <c r="G50" s="44" t="str">
        <f t="shared" si="21"/>
        <v>Pensar en maneras de hacer que sus clientes se quedan con usted. Los modelos de suscripción y el cebo y el anzuelo son muy interesantes</v>
      </c>
      <c r="L50" s="34"/>
      <c r="M50" s="34"/>
      <c r="N50" s="34"/>
      <c r="O50" s="34">
        <v>6</v>
      </c>
      <c r="P50" s="34" t="s">
        <v>155</v>
      </c>
      <c r="Q50" s="34">
        <v>2</v>
      </c>
      <c r="R50" s="34">
        <f>VLOOKUP(Q50,Pri!$B$25:$L$30,11,FALSE)</f>
        <v>6</v>
      </c>
      <c r="S50" s="34">
        <f t="shared" si="14"/>
        <v>6.0060000000000002</v>
      </c>
      <c r="T50" s="34">
        <f t="shared" si="15"/>
        <v>6.0060000000000002</v>
      </c>
      <c r="U50" s="34">
        <f t="shared" si="16"/>
        <v>6</v>
      </c>
      <c r="W50" s="34">
        <f>VLOOKUP(Q50,Sec!$B$25:$L$30,11,FALSE)</f>
        <v>6</v>
      </c>
      <c r="X50" s="34">
        <f t="shared" si="17"/>
        <v>6.0060000000000002</v>
      </c>
      <c r="Y50" s="34">
        <f t="shared" si="18"/>
        <v>6.0060000000000002</v>
      </c>
      <c r="Z50" s="34">
        <f t="shared" si="19"/>
        <v>6</v>
      </c>
    </row>
    <row r="51" spans="3:26" ht="30" customHeight="1" thickBot="1" x14ac:dyDescent="0.5">
      <c r="C51" s="46" t="s">
        <v>114</v>
      </c>
      <c r="D51" s="47" t="str">
        <f t="shared" si="20"/>
        <v>Analizar la posibilidad de utilizar estos sustitutos en su carta de productos o servicios</v>
      </c>
      <c r="F51" s="46" t="s">
        <v>114</v>
      </c>
      <c r="G51" s="47" t="str">
        <f t="shared" si="21"/>
        <v>Analizar la posibilidad de utilizar estos sustitutos en su carta de productos o servicios</v>
      </c>
      <c r="L51" s="34"/>
      <c r="M51" s="34"/>
      <c r="N51" s="34"/>
      <c r="O51" s="34">
        <v>7</v>
      </c>
      <c r="P51" s="34" t="s">
        <v>156</v>
      </c>
      <c r="Q51" s="34">
        <v>3</v>
      </c>
      <c r="R51" s="34">
        <f>VLOOKUP(Q51,Pri!$B$25:$L$30,11,FALSE)</f>
        <v>3</v>
      </c>
      <c r="S51" s="34">
        <f t="shared" si="14"/>
        <v>3.0070000000000001</v>
      </c>
      <c r="T51" s="34">
        <f t="shared" si="15"/>
        <v>6.0039999999999996</v>
      </c>
      <c r="U51" s="34">
        <f t="shared" si="16"/>
        <v>4</v>
      </c>
      <c r="W51" s="34">
        <f>VLOOKUP(Q51,Sec!$B$25:$L$30,11,FALSE)</f>
        <v>3</v>
      </c>
      <c r="X51" s="34">
        <f t="shared" si="17"/>
        <v>3.0070000000000001</v>
      </c>
      <c r="Y51" s="34">
        <f t="shared" si="18"/>
        <v>6.0039999999999996</v>
      </c>
      <c r="Z51" s="34">
        <f t="shared" si="19"/>
        <v>4</v>
      </c>
    </row>
    <row r="52" spans="3:26" ht="30" customHeight="1" thickTop="1" x14ac:dyDescent="0.45">
      <c r="L52" s="34"/>
      <c r="M52" s="34"/>
      <c r="N52" s="34"/>
      <c r="O52" s="34">
        <v>8</v>
      </c>
      <c r="P52" s="34" t="s">
        <v>157</v>
      </c>
      <c r="Q52" s="34">
        <v>1</v>
      </c>
      <c r="R52" s="34">
        <f>VLOOKUP(Q52,Pri!$B$25:$L$30,11,FALSE)</f>
        <v>10</v>
      </c>
      <c r="S52" s="34">
        <f t="shared" si="14"/>
        <v>10.007999999999999</v>
      </c>
      <c r="T52" s="34">
        <f t="shared" si="15"/>
        <v>3.0070000000000001</v>
      </c>
      <c r="U52" s="34">
        <f t="shared" si="16"/>
        <v>7</v>
      </c>
      <c r="W52" s="34">
        <f>VLOOKUP(Q52,Sec!$B$25:$L$30,11,FALSE)</f>
        <v>10</v>
      </c>
      <c r="X52" s="34">
        <f t="shared" si="17"/>
        <v>10.007999999999999</v>
      </c>
      <c r="Y52" s="34">
        <f t="shared" si="18"/>
        <v>3.0070000000000001</v>
      </c>
      <c r="Z52" s="34">
        <f t="shared" si="19"/>
        <v>7</v>
      </c>
    </row>
    <row r="53" spans="3:26" ht="30" customHeight="1" x14ac:dyDescent="0.45">
      <c r="L53" s="34"/>
      <c r="M53" s="34"/>
      <c r="N53" s="34"/>
      <c r="O53" s="34">
        <v>9</v>
      </c>
      <c r="P53" s="34" t="s">
        <v>158</v>
      </c>
      <c r="Q53" s="34">
        <v>6</v>
      </c>
      <c r="R53" s="34">
        <f>VLOOKUP(Q53,Pri!$B$25:$L$30,11,FALSE)</f>
        <v>10</v>
      </c>
      <c r="S53" s="34">
        <f t="shared" si="14"/>
        <v>10.009</v>
      </c>
      <c r="T53" s="34">
        <f t="shared" si="15"/>
        <v>3.0000000000000001E-3</v>
      </c>
      <c r="U53" s="34">
        <f t="shared" si="16"/>
        <v>3</v>
      </c>
      <c r="W53" s="34">
        <f>VLOOKUP(Q53,Sec!$B$25:$L$30,11,FALSE)</f>
        <v>10</v>
      </c>
      <c r="X53" s="34">
        <f t="shared" si="17"/>
        <v>10.009</v>
      </c>
      <c r="Y53" s="34">
        <f t="shared" si="18"/>
        <v>3.0000000000000001E-3</v>
      </c>
      <c r="Z53" s="34">
        <f t="shared" si="19"/>
        <v>3</v>
      </c>
    </row>
    <row r="54" spans="3:26" ht="30" customHeight="1" x14ac:dyDescent="0.45">
      <c r="L54" s="34"/>
      <c r="M54" s="34"/>
      <c r="N54" s="34"/>
      <c r="O54" s="34"/>
      <c r="P54" s="34"/>
    </row>
    <row r="55" spans="3:26" ht="30" customHeight="1" x14ac:dyDescent="0.45">
      <c r="L55" s="34"/>
      <c r="M55" s="34"/>
      <c r="N55" s="34"/>
      <c r="O55" s="34"/>
      <c r="P55" s="34"/>
    </row>
    <row r="56" spans="3:26" ht="30" customHeight="1" x14ac:dyDescent="0.45">
      <c r="L56" s="34"/>
      <c r="M56" s="34"/>
      <c r="N56" s="34"/>
      <c r="O56" s="34"/>
      <c r="P56" s="34"/>
    </row>
    <row r="57" spans="3:26" ht="30" customHeight="1" x14ac:dyDescent="0.45">
      <c r="L57" s="34"/>
      <c r="M57" s="34"/>
      <c r="N57" s="34"/>
      <c r="O57" s="34"/>
      <c r="P57" s="34"/>
    </row>
    <row r="58" spans="3:26" ht="30" customHeight="1" x14ac:dyDescent="0.45">
      <c r="L58" s="34"/>
      <c r="M58" s="34"/>
      <c r="N58" s="34"/>
      <c r="O58" s="34"/>
      <c r="P58" s="34"/>
    </row>
    <row r="59" spans="3:26" ht="30" customHeight="1" x14ac:dyDescent="0.45">
      <c r="L59" s="34"/>
      <c r="M59" s="34"/>
      <c r="N59" s="34"/>
      <c r="O59" s="34"/>
      <c r="P59" s="34"/>
    </row>
    <row r="60" spans="3:26" ht="30" customHeight="1" x14ac:dyDescent="0.45">
      <c r="L60" s="34"/>
      <c r="M60" s="34"/>
      <c r="N60" s="34"/>
      <c r="O60" s="34"/>
      <c r="P60" s="34"/>
    </row>
    <row r="61" spans="3:26" ht="30" customHeight="1" x14ac:dyDescent="0.45">
      <c r="L61" s="34"/>
      <c r="M61" s="34"/>
      <c r="N61" s="34"/>
      <c r="O61" s="34"/>
      <c r="P61" s="34"/>
    </row>
    <row r="62" spans="3:26" ht="30" customHeight="1" x14ac:dyDescent="0.45">
      <c r="L62" s="34"/>
      <c r="M62" s="34"/>
      <c r="N62" s="34"/>
      <c r="O62" s="34"/>
      <c r="P62" s="34"/>
    </row>
    <row r="63" spans="3:26" ht="30" customHeight="1" x14ac:dyDescent="0.45">
      <c r="L63" s="34"/>
      <c r="M63" s="34"/>
      <c r="N63" s="34"/>
      <c r="O63" s="34"/>
      <c r="P63" s="34"/>
    </row>
    <row r="64" spans="3:26" ht="30" customHeight="1" x14ac:dyDescent="0.45">
      <c r="L64" s="34"/>
      <c r="M64" s="34"/>
      <c r="N64" s="34"/>
      <c r="O64" s="34"/>
      <c r="P64" s="34"/>
    </row>
    <row r="65" spans="12:16" ht="30" customHeight="1" x14ac:dyDescent="0.45">
      <c r="L65" s="34"/>
      <c r="M65" s="34"/>
      <c r="N65" s="34"/>
      <c r="O65" s="34"/>
      <c r="P65" s="34"/>
    </row>
    <row r="66" spans="12:16" ht="30" customHeight="1" x14ac:dyDescent="0.45">
      <c r="L66" s="34"/>
      <c r="M66" s="34"/>
      <c r="N66" s="34"/>
      <c r="O66" s="34"/>
      <c r="P66" s="34"/>
    </row>
    <row r="67" spans="12:16" ht="30" customHeight="1" x14ac:dyDescent="0.45">
      <c r="L67" s="34"/>
      <c r="M67" s="34"/>
      <c r="N67" s="34"/>
      <c r="O67" s="34"/>
      <c r="P67" s="34"/>
    </row>
    <row r="68" spans="12:16" ht="30" customHeight="1" x14ac:dyDescent="0.45">
      <c r="L68" s="34"/>
      <c r="M68" s="34"/>
      <c r="N68" s="34"/>
      <c r="O68" s="34"/>
      <c r="P68" s="34"/>
    </row>
    <row r="69" spans="12:16" ht="30" customHeight="1" x14ac:dyDescent="0.45">
      <c r="L69" s="34"/>
      <c r="M69" s="34"/>
      <c r="N69" s="34"/>
      <c r="O69" s="34"/>
      <c r="P69" s="34"/>
    </row>
    <row r="70" spans="12:16" ht="30" customHeight="1" x14ac:dyDescent="0.45"/>
    <row r="71" spans="12:16" ht="30" customHeight="1" x14ac:dyDescent="0.45"/>
    <row r="72" spans="12:16" ht="30" customHeight="1" x14ac:dyDescent="0.45"/>
    <row r="73" spans="12:16" ht="30" customHeight="1" x14ac:dyDescent="0.45"/>
    <row r="74" spans="12:16" ht="30" customHeight="1" x14ac:dyDescent="0.45"/>
    <row r="75" spans="12:16" ht="30" customHeight="1" x14ac:dyDescent="0.45"/>
    <row r="76" spans="12:16" ht="30" customHeight="1" x14ac:dyDescent="0.45"/>
    <row r="77" spans="12:16" ht="30" customHeight="1" x14ac:dyDescent="0.45"/>
    <row r="78" spans="12:16" ht="30" customHeight="1" x14ac:dyDescent="0.45"/>
    <row r="79" spans="12:16" ht="30" customHeight="1" x14ac:dyDescent="0.45"/>
    <row r="80" spans="12:16" ht="30" customHeight="1" x14ac:dyDescent="0.45"/>
    <row r="81" ht="30" customHeight="1" x14ac:dyDescent="0.45"/>
    <row r="82" ht="30" customHeight="1" x14ac:dyDescent="0.45"/>
    <row r="83" ht="30" customHeight="1" x14ac:dyDescent="0.45"/>
    <row r="84" ht="30" customHeight="1" x14ac:dyDescent="0.45"/>
    <row r="85" ht="30" customHeight="1" x14ac:dyDescent="0.45"/>
    <row r="86" ht="30" customHeight="1" x14ac:dyDescent="0.45"/>
    <row r="87" ht="30" customHeight="1" x14ac:dyDescent="0.45"/>
    <row r="88" ht="30" customHeight="1" x14ac:dyDescent="0.45"/>
    <row r="89" ht="30" customHeight="1" x14ac:dyDescent="0.45"/>
    <row r="90" ht="30" customHeight="1" x14ac:dyDescent="0.45"/>
    <row r="91" ht="30" customHeight="1" x14ac:dyDescent="0.45"/>
    <row r="92" ht="30" customHeight="1" x14ac:dyDescent="0.45"/>
    <row r="93" ht="30" customHeight="1" x14ac:dyDescent="0.45"/>
    <row r="94" ht="30" customHeight="1" x14ac:dyDescent="0.45"/>
    <row r="95" ht="30" customHeight="1" x14ac:dyDescent="0.45"/>
    <row r="96" ht="30" customHeight="1" x14ac:dyDescent="0.45"/>
    <row r="97" ht="30" customHeight="1" x14ac:dyDescent="0.45"/>
    <row r="98" ht="30" customHeight="1" x14ac:dyDescent="0.45"/>
    <row r="99" ht="30" customHeight="1" x14ac:dyDescent="0.45"/>
    <row r="100" ht="30" customHeight="1" x14ac:dyDescent="0.45"/>
    <row r="101" ht="30" customHeight="1" x14ac:dyDescent="0.45"/>
  </sheetData>
  <sheetProtection algorithmName="SHA-512" hashValue="0+3xoEub/lDTApj9T0FyU6sfbrNw/2++8a2WK2zNgROXuu/giyL1WUpZhgSjpQJ2wnCty0EURTP01QtmEvD6AA==" saltValue="BHo+cNyPEP1zoLyJ0IZQJA==" spinCount="100000" sheet="1" objects="1" scenarios="1" formatCells="0" formatColumns="0" formatRows="0" selectLockedCells="1"/>
  <mergeCells count="6">
    <mergeCell ref="C9:D9"/>
    <mergeCell ref="F9:G9"/>
    <mergeCell ref="C10:C11"/>
    <mergeCell ref="D10:D11"/>
    <mergeCell ref="F10:F11"/>
    <mergeCell ref="G10:G11"/>
  </mergeCells>
  <conditionalFormatting sqref="C10">
    <cfRule type="cellIs" dxfId="62" priority="39" operator="lessThan">
      <formula>0.46</formula>
    </cfRule>
    <cfRule type="cellIs" dxfId="61" priority="41" operator="greaterThan">
      <formula>0.65</formula>
    </cfRule>
    <cfRule type="cellIs" dxfId="60" priority="42" operator="between">
      <formula>0.65</formula>
      <formula>0.45</formula>
    </cfRule>
  </conditionalFormatting>
  <conditionalFormatting sqref="C13">
    <cfRule type="cellIs" dxfId="59" priority="28" operator="lessThan">
      <formula>31</formula>
    </cfRule>
    <cfRule type="cellIs" dxfId="58" priority="29" operator="between">
      <formula>31</formula>
      <formula>36</formula>
    </cfRule>
    <cfRule type="cellIs" dxfId="57" priority="40" operator="greaterThan">
      <formula>36</formula>
    </cfRule>
  </conditionalFormatting>
  <conditionalFormatting sqref="F10">
    <cfRule type="cellIs" dxfId="56" priority="36" operator="lessThan">
      <formula>0.45</formula>
    </cfRule>
    <cfRule type="cellIs" dxfId="55" priority="37" operator="greaterThan">
      <formula>0.65</formula>
    </cfRule>
    <cfRule type="cellIs" dxfId="54" priority="38" operator="between">
      <formula>0.65</formula>
      <formula>0.45</formula>
    </cfRule>
  </conditionalFormatting>
  <conditionalFormatting sqref="D10">
    <cfRule type="expression" dxfId="53" priority="33">
      <formula>C10&lt;0.45</formula>
    </cfRule>
    <cfRule type="expression" dxfId="52" priority="34">
      <formula>AND(C10&gt;0.44,C10&lt;0.66)</formula>
    </cfRule>
    <cfRule type="expression" dxfId="51" priority="35">
      <formula>C10&gt;0.65</formula>
    </cfRule>
  </conditionalFormatting>
  <conditionalFormatting sqref="G10">
    <cfRule type="expression" dxfId="50" priority="30">
      <formula>$F$10&lt;0.45</formula>
    </cfRule>
    <cfRule type="expression" dxfId="49" priority="31">
      <formula>AND($F$10&gt;0.44,$F$10&lt;0.66)</formula>
    </cfRule>
    <cfRule type="expression" dxfId="48" priority="32">
      <formula>$F$10&gt;0.65</formula>
    </cfRule>
  </conditionalFormatting>
  <conditionalFormatting sqref="F13">
    <cfRule type="cellIs" dxfId="47" priority="25" operator="lessThan">
      <formula>31</formula>
    </cfRule>
    <cfRule type="cellIs" dxfId="46" priority="26" operator="between">
      <formula>31</formula>
      <formula>36</formula>
    </cfRule>
    <cfRule type="cellIs" dxfId="45" priority="27" operator="greaterThan">
      <formula>36</formula>
    </cfRule>
  </conditionalFormatting>
  <conditionalFormatting sqref="F21">
    <cfRule type="cellIs" dxfId="44" priority="22" operator="lessThan">
      <formula>31</formula>
    </cfRule>
    <cfRule type="cellIs" dxfId="43" priority="23" operator="between">
      <formula>31</formula>
      <formula>36</formula>
    </cfRule>
    <cfRule type="cellIs" dxfId="42" priority="24" operator="greaterThan">
      <formula>36</formula>
    </cfRule>
  </conditionalFormatting>
  <conditionalFormatting sqref="C21">
    <cfRule type="cellIs" dxfId="41" priority="19" operator="lessThan">
      <formula>31</formula>
    </cfRule>
    <cfRule type="cellIs" dxfId="40" priority="20" operator="between">
      <formula>31</formula>
      <formula>36</formula>
    </cfRule>
    <cfRule type="cellIs" dxfId="39" priority="21" operator="greaterThan">
      <formula>36</formula>
    </cfRule>
  </conditionalFormatting>
  <conditionalFormatting sqref="C29">
    <cfRule type="cellIs" dxfId="38" priority="16" operator="lessThan">
      <formula>31</formula>
    </cfRule>
    <cfRule type="cellIs" dxfId="37" priority="17" operator="between">
      <formula>31</formula>
      <formula>36</formula>
    </cfRule>
    <cfRule type="cellIs" dxfId="36" priority="18" operator="greaterThan">
      <formula>36</formula>
    </cfRule>
  </conditionalFormatting>
  <conditionalFormatting sqref="F29">
    <cfRule type="cellIs" dxfId="35" priority="13" operator="lessThan">
      <formula>31</formula>
    </cfRule>
    <cfRule type="cellIs" dxfId="34" priority="14" operator="between">
      <formula>31</formula>
      <formula>36</formula>
    </cfRule>
    <cfRule type="cellIs" dxfId="33" priority="15" operator="greaterThan">
      <formula>36</formula>
    </cfRule>
  </conditionalFormatting>
  <conditionalFormatting sqref="F37">
    <cfRule type="cellIs" dxfId="32" priority="10" operator="lessThan">
      <formula>31</formula>
    </cfRule>
    <cfRule type="cellIs" dxfId="31" priority="11" operator="between">
      <formula>31</formula>
      <formula>36</formula>
    </cfRule>
    <cfRule type="cellIs" dxfId="30" priority="12" operator="greaterThan">
      <formula>36</formula>
    </cfRule>
  </conditionalFormatting>
  <conditionalFormatting sqref="C37">
    <cfRule type="cellIs" dxfId="29" priority="7" operator="lessThan">
      <formula>31</formula>
    </cfRule>
    <cfRule type="cellIs" dxfId="28" priority="8" operator="between">
      <formula>31</formula>
      <formula>36</formula>
    </cfRule>
    <cfRule type="cellIs" dxfId="27" priority="9" operator="greaterThan">
      <formula>36</formula>
    </cfRule>
  </conditionalFormatting>
  <conditionalFormatting sqref="C46">
    <cfRule type="cellIs" dxfId="26" priority="4" operator="lessThan">
      <formula>31</formula>
    </cfRule>
    <cfRule type="cellIs" dxfId="25" priority="5" operator="between">
      <formula>31</formula>
      <formula>36</formula>
    </cfRule>
    <cfRule type="cellIs" dxfId="24" priority="6" operator="greaterThan">
      <formula>36</formula>
    </cfRule>
  </conditionalFormatting>
  <conditionalFormatting sqref="F46">
    <cfRule type="cellIs" dxfId="23" priority="1" operator="lessThan">
      <formula>31</formula>
    </cfRule>
    <cfRule type="cellIs" dxfId="22" priority="2" operator="between">
      <formula>31</formula>
      <formula>36</formula>
    </cfRule>
    <cfRule type="cellIs" dxfId="21" priority="3" operator="greaterThan">
      <formula>36</formula>
    </cfRule>
  </conditionalFormatting>
  <pageMargins left="0.511811024" right="0.511811024" top="0.78740157499999996" bottom="0.78740157499999996" header="0.31496062000000002" footer="0.31496062000000002"/>
  <pageSetup paperSize="9"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D142"/>
  <sheetViews>
    <sheetView showGridLines="0" showRowColHeaders="0" zoomScale="90" zoomScaleNormal="90" workbookViewId="0">
      <selection activeCell="D6" sqref="D6:G6"/>
    </sheetView>
  </sheetViews>
  <sheetFormatPr baseColWidth="10" defaultColWidth="9.06640625" defaultRowHeight="14.25" x14ac:dyDescent="0.45"/>
  <cols>
    <col min="1" max="1" width="27.73046875" style="1" customWidth="1"/>
    <col min="2" max="2" width="3.86328125" customWidth="1"/>
    <col min="4" max="4" width="24.1328125" customWidth="1"/>
    <col min="5" max="5" width="77.3984375" customWidth="1"/>
    <col min="6" max="6" width="11.86328125" customWidth="1"/>
    <col min="7" max="7" width="15.73046875" customWidth="1"/>
    <col min="8" max="8" width="73.3984375" customWidth="1"/>
    <col min="14" max="14" width="58.265625" style="2" customWidth="1"/>
    <col min="15" max="56" width="9.1328125" style="2"/>
  </cols>
  <sheetData>
    <row r="1" spans="1:56" ht="40.9" customHeight="1" x14ac:dyDescent="0.45">
      <c r="B1" s="140"/>
      <c r="C1" s="141"/>
      <c r="D1" s="142" t="s">
        <v>245</v>
      </c>
      <c r="E1" s="141"/>
      <c r="F1" s="143"/>
      <c r="G1" s="143"/>
      <c r="H1" s="141"/>
      <c r="I1" s="141"/>
      <c r="J1" s="141"/>
      <c r="K1" s="141"/>
      <c r="L1" s="141"/>
      <c r="M1" s="141"/>
      <c r="N1" s="141"/>
      <c r="O1" s="141"/>
      <c r="P1" s="141"/>
      <c r="Q1" s="141"/>
      <c r="R1" s="141"/>
      <c r="S1" s="141"/>
      <c r="T1" s="141"/>
      <c r="U1" s="141"/>
      <c r="V1" s="141"/>
      <c r="W1" s="141"/>
      <c r="X1" s="141"/>
      <c r="Y1" s="141"/>
      <c r="Z1" s="141"/>
      <c r="AA1" s="141"/>
      <c r="AB1" s="141"/>
      <c r="AC1" s="141"/>
    </row>
    <row r="2" spans="1:56" s="3" customFormat="1" ht="33.950000000000003" customHeight="1" x14ac:dyDescent="0.45">
      <c r="A2" s="1"/>
      <c r="B2"/>
      <c r="C2"/>
      <c r="D2"/>
      <c r="E2"/>
      <c r="F2"/>
      <c r="G2"/>
      <c r="H2"/>
      <c r="I2"/>
      <c r="J2"/>
      <c r="K2"/>
      <c r="L2"/>
      <c r="M2"/>
      <c r="N2" s="2"/>
      <c r="O2" s="2"/>
      <c r="P2" s="2"/>
      <c r="Q2" s="2"/>
      <c r="R2" s="2"/>
      <c r="S2" s="2"/>
      <c r="T2" s="2"/>
      <c r="U2" s="2"/>
      <c r="V2" s="2"/>
      <c r="W2" s="2"/>
      <c r="X2" s="2"/>
      <c r="Y2" s="2"/>
      <c r="Z2" s="2"/>
      <c r="AA2" s="2"/>
      <c r="AB2" s="2"/>
      <c r="AC2" s="2"/>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row>
    <row r="3" spans="1:56" s="3" customFormat="1" ht="21.6" customHeight="1" x14ac:dyDescent="0.7">
      <c r="A3" s="1"/>
      <c r="C3" s="6" t="s">
        <v>2</v>
      </c>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row>
    <row r="4" spans="1:56" s="3" customFormat="1" ht="21.6" customHeight="1" x14ac:dyDescent="0.45">
      <c r="A4" s="1"/>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row>
    <row r="5" spans="1:56" ht="30" customHeight="1" thickBot="1" x14ac:dyDescent="0.5">
      <c r="B5" s="3"/>
      <c r="C5" s="3"/>
      <c r="D5" s="3" t="s">
        <v>159</v>
      </c>
      <c r="E5" s="3"/>
      <c r="F5" s="3"/>
      <c r="G5" s="3"/>
      <c r="H5" s="3"/>
      <c r="I5" s="3"/>
      <c r="J5" s="3"/>
      <c r="K5" s="3"/>
      <c r="L5" s="3"/>
      <c r="M5" s="3"/>
      <c r="N5" s="20"/>
      <c r="O5" s="20"/>
      <c r="P5" s="20"/>
      <c r="Q5" s="20"/>
      <c r="R5" s="20"/>
      <c r="S5" s="20"/>
      <c r="T5" s="20"/>
      <c r="U5" s="20"/>
      <c r="V5" s="20"/>
      <c r="W5" s="20"/>
      <c r="X5" s="20"/>
      <c r="Y5" s="20"/>
      <c r="Z5" s="20"/>
      <c r="AA5" s="20"/>
      <c r="AB5" s="20"/>
      <c r="AC5" s="20"/>
      <c r="AD5" s="22"/>
      <c r="AE5" s="22"/>
      <c r="AF5" s="22"/>
      <c r="AG5" s="22"/>
      <c r="AH5" s="22"/>
    </row>
    <row r="6" spans="1:56" ht="30" customHeight="1" thickTop="1" thickBot="1" x14ac:dyDescent="0.8">
      <c r="D6" s="118" t="s">
        <v>233</v>
      </c>
      <c r="E6" s="119"/>
      <c r="F6" s="119"/>
      <c r="G6" s="120"/>
      <c r="I6" s="22"/>
      <c r="J6" s="22"/>
      <c r="K6" s="22"/>
      <c r="L6" s="22"/>
      <c r="M6" s="22"/>
      <c r="N6" s="22"/>
      <c r="O6" s="22"/>
      <c r="P6" s="22"/>
      <c r="Q6" s="22"/>
      <c r="R6" s="22"/>
      <c r="S6" s="22"/>
      <c r="T6" s="22"/>
      <c r="U6" s="22"/>
      <c r="V6" s="22"/>
      <c r="W6" s="22"/>
      <c r="X6" s="22"/>
      <c r="Y6" s="2" t="str">
        <f>Pri!D6</f>
        <v>HareHare - restaurante de comida árabe</v>
      </c>
      <c r="Z6" s="22"/>
      <c r="AA6" s="22"/>
      <c r="AB6" s="22"/>
      <c r="AC6" s="22"/>
      <c r="AD6" s="22"/>
      <c r="AE6" s="22"/>
      <c r="AF6" s="22"/>
      <c r="AG6" s="22"/>
      <c r="AH6" s="22"/>
    </row>
    <row r="7" spans="1:56" ht="30" customHeight="1" thickTop="1" x14ac:dyDescent="0.45">
      <c r="I7" s="22"/>
      <c r="J7" s="22"/>
      <c r="K7" s="22"/>
      <c r="L7" s="22"/>
      <c r="M7" s="22"/>
      <c r="N7" s="22"/>
      <c r="O7" s="22"/>
      <c r="P7" s="22"/>
      <c r="Q7" s="22"/>
      <c r="R7" s="22"/>
      <c r="S7" s="22"/>
      <c r="T7" s="22"/>
      <c r="U7" s="22"/>
      <c r="V7" s="22"/>
      <c r="W7" s="22"/>
      <c r="X7" s="22"/>
      <c r="Y7" s="2" t="str">
        <f>Sec!D6</f>
        <v>Shanghai - restaurante de comida japonesa</v>
      </c>
      <c r="Z7" s="22"/>
      <c r="AA7" s="22"/>
      <c r="AB7" s="22"/>
      <c r="AC7" s="22"/>
      <c r="AD7" s="22"/>
      <c r="AE7" s="22"/>
      <c r="AF7" s="22"/>
      <c r="AG7" s="22"/>
      <c r="AH7" s="22"/>
    </row>
    <row r="8" spans="1:56" ht="30" customHeight="1" x14ac:dyDescent="0.45">
      <c r="D8" s="56" t="s">
        <v>160</v>
      </c>
      <c r="E8" s="56"/>
      <c r="F8" s="56"/>
      <c r="G8" s="56"/>
      <c r="H8" s="56"/>
      <c r="I8" s="85"/>
      <c r="J8" s="85"/>
      <c r="K8" s="85"/>
      <c r="L8" s="85"/>
      <c r="M8" s="85"/>
      <c r="N8" s="85"/>
      <c r="Z8" s="22"/>
      <c r="AA8" s="22"/>
      <c r="AB8" s="22"/>
      <c r="AC8" s="22"/>
      <c r="AD8" s="22"/>
      <c r="AE8" s="22"/>
      <c r="AF8" s="22"/>
      <c r="AG8" s="22"/>
      <c r="AH8" s="22"/>
    </row>
    <row r="9" spans="1:56" ht="30" customHeight="1" x14ac:dyDescent="1.75">
      <c r="D9" s="123" t="s">
        <v>161</v>
      </c>
      <c r="E9" s="123"/>
      <c r="F9" s="123"/>
      <c r="G9" s="123"/>
      <c r="H9" s="123"/>
      <c r="I9" s="57"/>
      <c r="J9" s="57"/>
      <c r="K9" s="57"/>
      <c r="L9" s="57"/>
      <c r="M9" s="57"/>
      <c r="N9" s="57"/>
      <c r="Z9" s="22"/>
      <c r="AA9" s="22"/>
      <c r="AB9" s="22"/>
      <c r="AC9" s="22"/>
      <c r="AD9" s="22"/>
      <c r="AE9" s="22"/>
      <c r="AF9" s="22"/>
      <c r="AG9" s="22"/>
      <c r="AH9" s="22"/>
    </row>
    <row r="10" spans="1:56" ht="30" customHeight="1" x14ac:dyDescent="0.45">
      <c r="D10" s="123"/>
      <c r="E10" s="123"/>
      <c r="F10" s="123"/>
      <c r="G10" s="123"/>
      <c r="H10" s="123"/>
      <c r="I10" s="22"/>
      <c r="J10" s="22"/>
      <c r="K10" s="22"/>
      <c r="L10" s="22"/>
      <c r="M10" s="22"/>
      <c r="N10" s="22"/>
      <c r="Z10" s="22"/>
      <c r="AA10" s="22"/>
      <c r="AB10" s="22"/>
      <c r="AC10" s="22"/>
      <c r="AD10" s="22"/>
      <c r="AE10" s="22"/>
      <c r="AF10" s="22"/>
      <c r="AG10" s="22"/>
      <c r="AH10" s="22"/>
    </row>
    <row r="11" spans="1:56" ht="30" customHeight="1" x14ac:dyDescent="0.45">
      <c r="D11" s="56" t="s">
        <v>162</v>
      </c>
      <c r="E11" s="56"/>
      <c r="F11" s="56"/>
      <c r="G11" s="56"/>
      <c r="H11" s="56"/>
      <c r="I11" s="85"/>
      <c r="J11" s="85"/>
      <c r="K11" s="85"/>
      <c r="L11" s="85"/>
      <c r="M11" s="85"/>
      <c r="N11" s="85"/>
      <c r="Z11" s="22"/>
      <c r="AA11" s="22"/>
      <c r="AB11" s="22"/>
      <c r="AC11" s="22"/>
      <c r="AD11" s="22"/>
      <c r="AE11" s="22"/>
      <c r="AF11" s="22"/>
      <c r="AG11" s="22"/>
      <c r="AH11" s="22"/>
    </row>
    <row r="12" spans="1:56" ht="30" customHeight="1" x14ac:dyDescent="1.75">
      <c r="D12" s="123" t="str">
        <f>D6</f>
        <v>HareHare - restaurante de comida árabe</v>
      </c>
      <c r="E12" s="123"/>
      <c r="F12" s="123"/>
      <c r="G12" s="123"/>
      <c r="H12" s="123"/>
      <c r="I12" s="57"/>
      <c r="J12" s="57"/>
      <c r="K12" s="57"/>
      <c r="L12" s="57"/>
      <c r="M12" s="57"/>
      <c r="N12" s="57"/>
      <c r="Z12" s="22"/>
      <c r="AA12" s="22"/>
      <c r="AB12" s="22"/>
      <c r="AC12" s="22"/>
      <c r="AD12" s="22"/>
      <c r="AE12" s="22"/>
      <c r="AF12" s="22"/>
      <c r="AG12" s="22"/>
      <c r="AH12" s="22"/>
    </row>
    <row r="13" spans="1:56" ht="30" customHeight="1" x14ac:dyDescent="0.45">
      <c r="D13" s="123"/>
      <c r="E13" s="123"/>
      <c r="F13" s="123"/>
      <c r="G13" s="123"/>
      <c r="H13" s="123"/>
      <c r="I13" s="22"/>
      <c r="J13" s="22"/>
      <c r="K13" s="22"/>
      <c r="L13" s="22"/>
      <c r="M13" s="22"/>
      <c r="N13" s="22"/>
      <c r="Z13" s="22"/>
      <c r="AA13" s="22"/>
      <c r="AB13" s="22"/>
      <c r="AC13" s="22"/>
      <c r="AD13" s="22"/>
      <c r="AE13" s="22"/>
      <c r="AF13" s="22"/>
      <c r="AG13" s="22"/>
      <c r="AH13" s="22"/>
    </row>
    <row r="14" spans="1:56" ht="40.5" customHeight="1" x14ac:dyDescent="1.75">
      <c r="C14" s="7"/>
      <c r="F14" s="57"/>
      <c r="G14" s="57"/>
      <c r="H14" s="57"/>
      <c r="I14" s="57"/>
      <c r="J14" s="57"/>
      <c r="K14" s="57"/>
      <c r="L14" s="57"/>
      <c r="M14" s="22"/>
      <c r="N14" s="22"/>
      <c r="Z14" s="22"/>
      <c r="AA14" s="22"/>
      <c r="AB14" s="22"/>
      <c r="AC14" s="22"/>
      <c r="AD14" s="22"/>
      <c r="AE14" s="22"/>
      <c r="AF14" s="22"/>
      <c r="AG14" s="22"/>
      <c r="AH14" s="22"/>
    </row>
    <row r="15" spans="1:56" ht="43.5" customHeight="1" x14ac:dyDescent="1.75">
      <c r="C15" s="7"/>
      <c r="D15" s="58" t="s">
        <v>163</v>
      </c>
      <c r="E15" s="58"/>
      <c r="F15" s="58"/>
      <c r="G15" s="58"/>
      <c r="H15" s="58"/>
      <c r="I15" s="58"/>
      <c r="J15" s="58"/>
      <c r="K15" s="58"/>
      <c r="L15" s="57"/>
      <c r="M15" s="22"/>
      <c r="N15" s="22"/>
      <c r="Z15" s="22"/>
      <c r="AA15" s="22"/>
      <c r="AB15" s="22"/>
      <c r="AC15" s="22"/>
      <c r="AD15" s="22"/>
      <c r="AE15" s="22"/>
      <c r="AF15" s="22"/>
      <c r="AG15" s="22"/>
      <c r="AH15" s="22"/>
    </row>
    <row r="16" spans="1:56" ht="38.25" customHeight="1" x14ac:dyDescent="1.75">
      <c r="C16" s="7"/>
      <c r="D16" s="58" t="s">
        <v>164</v>
      </c>
      <c r="E16" s="58"/>
      <c r="F16" s="58"/>
      <c r="G16" s="58"/>
      <c r="H16" s="58"/>
      <c r="I16" s="58"/>
      <c r="J16" s="58"/>
      <c r="K16" s="58"/>
      <c r="L16" s="57"/>
      <c r="M16" s="22"/>
      <c r="N16" s="22"/>
      <c r="O16" s="2" t="s">
        <v>61</v>
      </c>
      <c r="P16" s="2">
        <f>IF($D$6=Ale!$C$7,Gra!L5,Gra!M5)</f>
        <v>29</v>
      </c>
      <c r="Z16" s="22"/>
      <c r="AA16" s="22"/>
      <c r="AB16" s="22"/>
      <c r="AC16" s="22"/>
      <c r="AD16" s="22"/>
      <c r="AE16" s="22"/>
      <c r="AF16" s="22"/>
      <c r="AG16" s="22"/>
      <c r="AH16" s="22"/>
    </row>
    <row r="17" spans="3:34" ht="30" customHeight="1" x14ac:dyDescent="0.45">
      <c r="C17" s="7"/>
      <c r="D17" s="58" t="s">
        <v>165</v>
      </c>
      <c r="E17" s="58"/>
      <c r="F17" s="58"/>
      <c r="G17" s="58"/>
      <c r="H17" s="58"/>
      <c r="I17" s="58"/>
      <c r="J17" s="58"/>
      <c r="K17" s="58"/>
      <c r="L17" s="58"/>
      <c r="M17" s="22"/>
      <c r="N17" s="22"/>
      <c r="O17" s="2" t="s">
        <v>62</v>
      </c>
      <c r="P17" s="2">
        <f>IF($D$6=Ale!$C$7,Gra!L6,Gra!M6)</f>
        <v>29</v>
      </c>
      <c r="S17" s="59">
        <f>D23</f>
        <v>0.39</v>
      </c>
      <c r="Z17" s="22"/>
      <c r="AA17" s="22"/>
      <c r="AB17" s="22"/>
      <c r="AC17" s="22"/>
      <c r="AD17" s="22"/>
      <c r="AE17" s="22"/>
      <c r="AF17" s="22"/>
      <c r="AG17" s="22"/>
      <c r="AH17" s="22"/>
    </row>
    <row r="18" spans="3:34" ht="30" customHeight="1" x14ac:dyDescent="0.45">
      <c r="C18" s="7"/>
      <c r="D18" s="58"/>
      <c r="E18" s="86"/>
      <c r="F18" s="58"/>
      <c r="G18" s="58"/>
      <c r="H18" s="58"/>
      <c r="I18" s="58"/>
      <c r="J18" s="22"/>
      <c r="K18" s="22"/>
      <c r="L18" s="22"/>
      <c r="M18" s="22"/>
      <c r="N18" s="22"/>
      <c r="Z18" s="22"/>
      <c r="AA18" s="22"/>
      <c r="AB18" s="22"/>
      <c r="AC18" s="22"/>
      <c r="AD18" s="22"/>
      <c r="AE18" s="22"/>
      <c r="AF18" s="22"/>
      <c r="AG18" s="22"/>
      <c r="AH18" s="22"/>
    </row>
    <row r="19" spans="3:34" ht="60.75" customHeight="1" x14ac:dyDescent="0.45">
      <c r="C19" s="7"/>
      <c r="D19" s="58"/>
      <c r="E19" s="58"/>
      <c r="F19" s="58"/>
      <c r="G19" s="58"/>
      <c r="H19" s="58"/>
      <c r="I19" s="58"/>
      <c r="J19" s="22"/>
      <c r="K19" s="22"/>
      <c r="L19" s="22"/>
      <c r="M19" s="22"/>
      <c r="N19" s="22"/>
      <c r="O19" s="2" t="s">
        <v>67</v>
      </c>
      <c r="P19" s="2">
        <f>IF($D$6=Ale!$C$7,Gra!N18,Gra!O18)</f>
        <v>29</v>
      </c>
      <c r="Z19" s="22"/>
      <c r="AA19" s="22"/>
      <c r="AB19" s="22"/>
      <c r="AC19" s="22"/>
      <c r="AD19" s="22"/>
      <c r="AE19" s="22"/>
      <c r="AF19" s="22"/>
      <c r="AG19" s="22"/>
      <c r="AH19" s="22"/>
    </row>
    <row r="20" spans="3:34" ht="30" customHeight="1" x14ac:dyDescent="0.45">
      <c r="D20" s="86" t="s">
        <v>216</v>
      </c>
      <c r="I20" s="22"/>
      <c r="J20" s="22"/>
      <c r="K20" s="22"/>
      <c r="L20" s="22"/>
      <c r="M20" s="22"/>
      <c r="N20" s="22"/>
      <c r="O20" s="2" t="s">
        <v>62</v>
      </c>
      <c r="P20" s="2">
        <f>IF($D$6=Ale!$C$7,Gra!N19,Gra!O19)</f>
        <v>29</v>
      </c>
      <c r="Z20" s="22"/>
      <c r="AA20" s="22"/>
      <c r="AB20" s="22"/>
      <c r="AC20" s="22"/>
      <c r="AD20" s="22"/>
      <c r="AE20" s="22"/>
      <c r="AF20" s="22"/>
      <c r="AG20" s="22"/>
      <c r="AH20" s="22"/>
    </row>
    <row r="21" spans="3:34" ht="27" customHeight="1" thickBot="1" x14ac:dyDescent="0.5">
      <c r="I21" s="22"/>
      <c r="J21" s="22"/>
      <c r="K21" s="22"/>
      <c r="L21" s="22"/>
      <c r="M21" s="22"/>
      <c r="N21" s="22"/>
      <c r="O21" s="2" t="s">
        <v>61</v>
      </c>
      <c r="P21" s="2">
        <f>IF($D$6=Ale!$C$7,Gra!N20,Gra!O20)</f>
        <v>29</v>
      </c>
      <c r="Z21" s="22"/>
      <c r="AA21" s="22"/>
      <c r="AB21" s="22"/>
      <c r="AC21" s="22"/>
      <c r="AD21" s="22"/>
      <c r="AE21" s="22"/>
      <c r="AF21" s="22"/>
      <c r="AG21" s="22"/>
      <c r="AH21" s="22"/>
    </row>
    <row r="22" spans="3:34" ht="63.75" customHeight="1" thickTop="1" thickBot="1" x14ac:dyDescent="0.5">
      <c r="D22" s="121" t="s">
        <v>104</v>
      </c>
      <c r="E22" s="122"/>
      <c r="I22" s="22"/>
      <c r="J22" s="22"/>
      <c r="K22" s="22"/>
      <c r="L22" s="22"/>
      <c r="M22" s="22"/>
      <c r="N22" s="22"/>
      <c r="O22" s="2" t="s">
        <v>69</v>
      </c>
      <c r="P22" s="2">
        <f>IF($D$6=Ale!$C$7,Gra!N21,Gra!O21)</f>
        <v>29</v>
      </c>
      <c r="Z22" s="22"/>
      <c r="AA22" s="22"/>
      <c r="AB22" s="22"/>
      <c r="AC22" s="22"/>
      <c r="AD22" s="22"/>
      <c r="AE22" s="22"/>
      <c r="AF22" s="22"/>
      <c r="AG22" s="22"/>
      <c r="AH22" s="22"/>
    </row>
    <row r="23" spans="3:34" ht="30" customHeight="1" thickTop="1" x14ac:dyDescent="0.45">
      <c r="D23" s="75">
        <f>IF($D$6=Ale!$C$7,Ale!C10,IF($D$6=Ale!$F$7,Ale!F10))</f>
        <v>0.39</v>
      </c>
      <c r="E23" s="74" t="str">
        <f>IF(D23&gt;0.65,"O índice de competitividade do mercado é alto, está em "&amp;D23&amp;". isto quer dizer que você precisa trabalhar ao máximo a qualidade do seu negócio, siga as dicas propostas quanto a todas as forças, principalmente as de índice mais alto, e faça um bom planejamento.",IF(D23&gt;0.44,"O índice de competitividade do mercado é médio, está em "&amp;D23&amp;". Fique sempre atento a mudanças do mercado e siga as dicas priorizadas em nosso ranking, procurando agir quanto as forças de índice mais alto.","O índice de competitividade do mercado é baixo, de "&amp;D23&amp;", isso quer dizer que você encontrou uma ideia muito boa! Procure prezar pela qualidade de seu negócio para aproveitar essa oportunidade."))</f>
        <v>O índice de competitividade do mercado é baixo, de 0,39, isso quer dizer que você encontrou uma ideia muito boa! Procure prezar pela qualidade de seu negócio para aproveitar essa oportunidade.</v>
      </c>
      <c r="I23" s="22"/>
      <c r="J23" s="22"/>
      <c r="K23" s="22"/>
      <c r="L23" s="22"/>
      <c r="M23" s="22"/>
      <c r="N23" s="22"/>
      <c r="O23" s="2" t="s">
        <v>70</v>
      </c>
      <c r="P23" s="2">
        <f>IF($D$6=Ale!$C$7,Gra!N22,Gra!O22)</f>
        <v>0</v>
      </c>
      <c r="Z23" s="22"/>
      <c r="AA23" s="22"/>
      <c r="AB23" s="22"/>
      <c r="AC23" s="22"/>
      <c r="AD23" s="22"/>
      <c r="AE23" s="22"/>
      <c r="AF23" s="22"/>
      <c r="AG23" s="22"/>
      <c r="AH23" s="22"/>
    </row>
    <row r="24" spans="3:34" ht="30" customHeight="1" x14ac:dyDescent="0.45">
      <c r="D24" s="76"/>
      <c r="E24" s="77"/>
      <c r="I24" s="22"/>
      <c r="J24" s="22"/>
      <c r="K24" s="22"/>
      <c r="L24" s="22"/>
      <c r="M24" s="22"/>
      <c r="N24" s="22"/>
      <c r="O24" s="2" t="s">
        <v>65</v>
      </c>
      <c r="P24" s="2">
        <f>IF($D$6=Ale!$C$7,Gra!L13,Gra!M13)</f>
        <v>29</v>
      </c>
      <c r="Z24" s="22"/>
      <c r="AA24" s="22"/>
      <c r="AB24" s="22"/>
      <c r="AC24" s="22"/>
      <c r="AD24" s="22"/>
      <c r="AE24" s="22"/>
      <c r="AF24" s="22"/>
      <c r="AG24" s="22"/>
      <c r="AH24" s="22"/>
    </row>
    <row r="25" spans="3:34" ht="30" customHeight="1" x14ac:dyDescent="0.45">
      <c r="D25" s="76"/>
      <c r="E25" s="77"/>
      <c r="I25" s="22"/>
      <c r="J25" s="22"/>
      <c r="K25" s="22"/>
      <c r="L25" s="22"/>
      <c r="M25" s="22"/>
      <c r="N25" s="22"/>
      <c r="O25" s="2" t="s">
        <v>66</v>
      </c>
      <c r="P25" s="2">
        <f>IF($D$6=Ale!$C$7,Gra!L14,Gra!M14)</f>
        <v>0</v>
      </c>
      <c r="Z25" s="22"/>
      <c r="AA25" s="22"/>
      <c r="AB25" s="22"/>
      <c r="AC25" s="22"/>
      <c r="AD25" s="22"/>
      <c r="AE25" s="22"/>
      <c r="AF25" s="22"/>
      <c r="AG25" s="22"/>
      <c r="AH25" s="22"/>
    </row>
    <row r="26" spans="3:34" ht="30" customHeight="1" x14ac:dyDescent="0.45">
      <c r="D26" s="76"/>
      <c r="E26" s="77"/>
      <c r="I26" s="22"/>
      <c r="J26" s="22"/>
      <c r="K26" s="22"/>
      <c r="L26" s="22"/>
      <c r="M26" s="22"/>
      <c r="N26" s="22"/>
      <c r="Z26" s="22"/>
      <c r="AA26" s="22"/>
      <c r="AB26" s="22"/>
      <c r="AC26" s="22"/>
      <c r="AD26" s="22"/>
      <c r="AE26" s="22"/>
      <c r="AF26" s="22"/>
      <c r="AG26" s="22"/>
      <c r="AH26" s="22"/>
    </row>
    <row r="27" spans="3:34" ht="67.5" customHeight="1" x14ac:dyDescent="0.45">
      <c r="D27" s="76"/>
      <c r="E27" s="77"/>
      <c r="I27" s="22"/>
      <c r="J27" s="22"/>
      <c r="K27" s="22"/>
      <c r="L27" s="22"/>
      <c r="M27" s="22"/>
      <c r="N27" s="22"/>
      <c r="Z27" s="22"/>
      <c r="AA27" s="22"/>
      <c r="AB27" s="22"/>
      <c r="AC27" s="22"/>
      <c r="AD27" s="22"/>
      <c r="AE27" s="22"/>
      <c r="AF27" s="22"/>
      <c r="AG27" s="22"/>
      <c r="AH27" s="22"/>
    </row>
    <row r="28" spans="3:34" ht="30" customHeight="1" x14ac:dyDescent="0.45">
      <c r="D28" s="86" t="s">
        <v>217</v>
      </c>
      <c r="E28" s="77"/>
      <c r="I28" s="22"/>
      <c r="J28" s="22"/>
      <c r="K28" s="22"/>
      <c r="L28" s="22"/>
      <c r="M28" s="22"/>
      <c r="N28" s="22"/>
      <c r="Z28" s="22"/>
      <c r="AA28" s="22"/>
      <c r="AB28" s="22"/>
      <c r="AC28" s="22"/>
      <c r="AD28" s="22"/>
      <c r="AE28" s="22"/>
      <c r="AF28" s="22"/>
      <c r="AG28" s="22"/>
      <c r="AH28" s="22"/>
    </row>
    <row r="29" spans="3:34" ht="30" customHeight="1" x14ac:dyDescent="0.45">
      <c r="I29" s="22"/>
      <c r="J29" s="22"/>
      <c r="K29" s="22"/>
      <c r="L29" s="22"/>
      <c r="M29" s="22"/>
      <c r="N29" s="22"/>
      <c r="Z29" s="22"/>
      <c r="AA29" s="22"/>
      <c r="AB29" s="22"/>
      <c r="AC29" s="22"/>
      <c r="AD29" s="22"/>
      <c r="AE29" s="22"/>
      <c r="AF29" s="22"/>
      <c r="AG29" s="22"/>
      <c r="AH29" s="22"/>
    </row>
    <row r="30" spans="3:34" ht="30" customHeight="1" thickBot="1" x14ac:dyDescent="0.5">
      <c r="D30" s="24" t="s">
        <v>105</v>
      </c>
      <c r="G30" s="24" t="str">
        <f>IF($D$6=Ale!$C$7,Ale!C20,IF($D$6=Ale!$F$7,Ale!F20))</f>
        <v>CLIENTES del poder de negociación</v>
      </c>
      <c r="I30" s="22"/>
      <c r="J30" s="22"/>
      <c r="K30" s="22"/>
      <c r="L30" s="22"/>
      <c r="M30" s="22"/>
      <c r="N30" s="22"/>
      <c r="Z30" s="22"/>
      <c r="AA30" s="22"/>
      <c r="AB30" s="22"/>
      <c r="AC30" s="22"/>
      <c r="AD30" s="22"/>
      <c r="AE30" s="22"/>
      <c r="AF30" s="22"/>
      <c r="AG30" s="22"/>
      <c r="AH30" s="22"/>
    </row>
    <row r="31" spans="3:34" ht="30" customHeight="1" thickTop="1" thickBot="1" x14ac:dyDescent="0.5">
      <c r="D31" s="37">
        <f>IF($D$6=Ale!$C$7,Ale!C13,IF($D$6=Ale!$F$7,Ale!F13))</f>
        <v>29</v>
      </c>
      <c r="E31" s="38" t="str">
        <f>IF(D31&gt;36,"Esse índice está muito alto, o que quer dizer que sua estratégia deve sempre levar em conta a  "&amp;D30&amp;" , siga as dicas priorizadas de acordo com sua situação!",IF(D31&gt;30,"Esse índice está médio, o que quer dizer que esse não é um ponto prioritário em sua estratégia, mas merece atenção constante, siga as principais dicas propostas.","A força desse índice está baixa, o que significa que este não é um item prioritário em sua estratégia."))</f>
        <v>A força desse índice está baixa, o que significa que este não é um item prioritário em sua estratégia.</v>
      </c>
      <c r="G31" s="37">
        <f>IF($D$6=Ale!$C$7,Ale!C21,IF($D$6=Ale!$F$7,Ale!F21))</f>
        <v>29</v>
      </c>
      <c r="H31" s="38" t="str">
        <f>IF(G31&gt;36,"Esse índice está muito alto, o que quer dizer que sua estratégia deve sempre levar em conta a  "&amp;G30&amp;" , siga as dicas priorizadas de acordo com sua situação!",IF(G31&gt;30,"Esse índice está médio, o que quer dizer que esse não é um ponto prioritário em sua estratégia, mas merece atenção constante, siga as principais dicas propostas.","A força desse índice está baixa, o que significa que este não é um item prioritário em sua estratégia."))</f>
        <v>A força desse índice está baixa, o que significa que este não é um item prioritário em sua estratégia.</v>
      </c>
      <c r="I31" s="22"/>
      <c r="J31" s="22"/>
      <c r="K31" s="22"/>
      <c r="L31" s="22"/>
      <c r="M31" s="22"/>
      <c r="N31" s="22"/>
      <c r="Z31" s="22"/>
      <c r="AA31" s="22"/>
      <c r="AB31" s="22"/>
      <c r="AC31" s="22"/>
      <c r="AD31" s="22"/>
      <c r="AE31" s="22"/>
      <c r="AF31" s="22"/>
      <c r="AG31" s="22"/>
      <c r="AH31" s="22"/>
    </row>
    <row r="32" spans="3:34" ht="30" customHeight="1" thickTop="1" thickBot="1" x14ac:dyDescent="0.5">
      <c r="D32" s="39" t="str">
        <f>IF($D$6=Ale!$C$7,Ale!C14,IF($D$6=Ale!$F$7,Ale!F14))</f>
        <v xml:space="preserve">1. </v>
      </c>
      <c r="E32" s="40" t="str">
        <f>IF($D$6=Ale!$C$7,Ale!D14,IF($D$6=Ale!$F$7,Ale!G14))</f>
        <v>A pesar de que el artículo no sea totalmente importante para usted, siempre en la búsqueda de nuevos competidores</v>
      </c>
      <c r="G32" s="39" t="str">
        <f>IF($D$6=Ale!$C$7,Ale!C22,IF($D$6=Ale!$F$7,Ale!F22))</f>
        <v xml:space="preserve">1. </v>
      </c>
      <c r="H32" s="40" t="str">
        <f>IF($D$6=Ale!$C$7,Ale!D22,IF($D$6=Ale!$F$7,Ale!G22))</f>
        <v>Trate de entender todas las posibilidades de usar su producto para ofrecer siempre algo que difícilmente replicables por fabricación propia</v>
      </c>
      <c r="I32" s="22"/>
      <c r="J32" s="22"/>
      <c r="K32" s="22"/>
      <c r="L32" s="22"/>
      <c r="M32" s="22"/>
      <c r="N32" s="22"/>
      <c r="Z32" s="22"/>
      <c r="AA32" s="22"/>
      <c r="AB32" s="22"/>
      <c r="AC32" s="22"/>
      <c r="AD32" s="22"/>
      <c r="AE32" s="22"/>
      <c r="AF32" s="22"/>
      <c r="AG32" s="22"/>
      <c r="AH32" s="22"/>
    </row>
    <row r="33" spans="3:34" ht="30" customHeight="1" thickBot="1" x14ac:dyDescent="0.5">
      <c r="D33" s="43" t="str">
        <f>IF($D$6=Ale!$C$7,Ale!C15,IF($D$6=Ale!$F$7,Ale!F15))</f>
        <v>2.</v>
      </c>
      <c r="E33" s="44" t="str">
        <f>IF($D$6=Ale!$C$7,Ale!D15,IF($D$6=Ale!$F$7,Ale!G15))</f>
        <v>Trate de aprender de sus competidores que hicieron que sean un éxito</v>
      </c>
      <c r="G33" s="43" t="str">
        <f>IF($D$6=Ale!$C$7,Ale!C23,IF($D$6=Ale!$F$7,Ale!F23))</f>
        <v>2.</v>
      </c>
      <c r="H33" s="44" t="str">
        <f>IF($D$6=Ale!$C$7,Ale!D23,IF($D$6=Ale!$F$7,Ale!G23))</f>
        <v>Llame a sus clientes y hablar con ellos para el análisis en profundidad de su negocio y cómo ve su compañía</v>
      </c>
      <c r="I33" s="22"/>
      <c r="J33" s="22"/>
      <c r="K33" s="22"/>
      <c r="L33" s="22"/>
      <c r="M33" s="22"/>
      <c r="N33" s="22"/>
      <c r="Z33" s="22"/>
      <c r="AA33" s="22"/>
      <c r="AB33" s="22"/>
      <c r="AC33" s="22"/>
      <c r="AD33" s="22"/>
      <c r="AE33" s="22"/>
      <c r="AF33" s="22"/>
      <c r="AG33" s="22"/>
      <c r="AH33" s="22"/>
    </row>
    <row r="34" spans="3:34" ht="30" customHeight="1" thickBot="1" x14ac:dyDescent="0.5">
      <c r="D34" s="43" t="str">
        <f>IF($D$6=Ale!$C$7,Ale!C16,IF($D$6=Ale!$F$7,Ale!F16))</f>
        <v>3.</v>
      </c>
      <c r="E34" s="44" t="str">
        <f>IF($D$6=Ale!$C$7,Ale!D16,IF($D$6=Ale!$F$7,Ale!G16))</f>
        <v>Mira satisfacer parte insatisfecha del mercado en el que está insertado</v>
      </c>
      <c r="G34" s="43" t="str">
        <f>IF($D$6=Ale!$C$7,Ale!C24,IF($D$6=Ale!$F$7,Ale!F24))</f>
        <v>3.</v>
      </c>
      <c r="H34" s="44" t="str">
        <f>IF($D$6=Ale!$C$7,Ale!D24,IF($D$6=Ale!$F$7,Ale!G24))</f>
        <v>Preocuparse de su proceso de producción y buscar siempre la reducción de costes para aumentar su margen de beneficio</v>
      </c>
      <c r="I34" s="22"/>
      <c r="J34" s="22"/>
      <c r="K34" s="22"/>
      <c r="L34" s="22"/>
      <c r="M34" s="22"/>
      <c r="N34" s="22"/>
      <c r="Z34" s="22"/>
      <c r="AA34" s="22"/>
      <c r="AB34" s="22"/>
      <c r="AC34" s="22"/>
      <c r="AD34" s="22"/>
      <c r="AE34" s="22"/>
      <c r="AF34" s="22"/>
      <c r="AG34" s="22"/>
      <c r="AH34" s="22"/>
    </row>
    <row r="35" spans="3:34" ht="30" customHeight="1" thickBot="1" x14ac:dyDescent="0.5">
      <c r="D35" s="43" t="str">
        <f>IF($D$6=Ale!$C$7,Ale!C17,IF($D$6=Ale!$F$7,Ale!F17))</f>
        <v>4.</v>
      </c>
      <c r="E35" s="44" t="str">
        <f>IF($D$6=Ale!$C$7,Ale!D17,IF($D$6=Ale!$F$7,Ale!G17))</f>
        <v>Analizar la posibilidad de abrir tiendas en los alrededores de crear un polo de su clase y disfrutar de una demanda de su competidor no sabe</v>
      </c>
      <c r="G35" s="43" t="str">
        <f>IF($D$6=Ale!$C$7,Ale!C25,IF($D$6=Ale!$F$7,Ale!F25))</f>
        <v>4.</v>
      </c>
      <c r="H35" s="44" t="str">
        <f>IF($D$6=Ale!$C$7,Ale!D25,IF($D$6=Ale!$F$7,Ale!G25))</f>
        <v>Si siempre preocuparse de mantener el precio estándar, y cuando eso no es posible, explique los cambios</v>
      </c>
      <c r="I35" s="22"/>
      <c r="J35" s="22"/>
      <c r="K35" s="22"/>
      <c r="L35" s="22"/>
      <c r="M35" s="22"/>
      <c r="N35" s="22"/>
      <c r="Z35" s="22"/>
      <c r="AA35" s="22"/>
      <c r="AB35" s="22"/>
      <c r="AC35" s="22"/>
      <c r="AD35" s="22"/>
      <c r="AE35" s="22"/>
      <c r="AF35" s="22"/>
      <c r="AG35" s="22"/>
      <c r="AH35" s="22"/>
    </row>
    <row r="36" spans="3:34" ht="30" customHeight="1" thickBot="1" x14ac:dyDescent="0.5">
      <c r="D36" s="46" t="str">
        <f>IF($D$6=Ale!$C$7,Ale!C18,IF($D$6=Ale!$F$7,Ale!F18))</f>
        <v>5.</v>
      </c>
      <c r="E36" s="47" t="str">
        <f>IF($D$6=Ale!$C$7,Ale!D18,IF($D$6=Ale!$F$7,Ale!G18))</f>
        <v>Esté preparado para los precios y la comercialización de los conflictos</v>
      </c>
      <c r="G36" s="46" t="str">
        <f>IF($D$6=Ale!$C$7,Ale!C26,IF($D$6=Ale!$F$7,Ale!F26))</f>
        <v>5.</v>
      </c>
      <c r="H36" s="47" t="str">
        <f>IF($D$6=Ale!$C$7,Ale!D26,IF($D$6=Ale!$F$7,Ale!G26))</f>
        <v>siempre buscan la lealtad, ya que el costo de adquirir nuevos clientes debe ser planteada por las características de su mercado</v>
      </c>
      <c r="I36" s="22"/>
      <c r="J36" s="22"/>
      <c r="K36" s="22"/>
      <c r="L36" s="22"/>
      <c r="M36" s="22"/>
      <c r="N36" s="22"/>
      <c r="Z36" s="22"/>
      <c r="AA36" s="22"/>
      <c r="AB36" s="22"/>
      <c r="AC36" s="22"/>
      <c r="AD36" s="22"/>
      <c r="AE36" s="22"/>
      <c r="AF36" s="22"/>
      <c r="AG36" s="22"/>
      <c r="AH36" s="22"/>
    </row>
    <row r="37" spans="3:34" ht="30" customHeight="1" thickTop="1" x14ac:dyDescent="0.45">
      <c r="I37" s="22"/>
      <c r="J37" s="22"/>
      <c r="K37" s="22"/>
      <c r="L37" s="22"/>
      <c r="M37" s="22"/>
      <c r="N37" s="22"/>
      <c r="Z37" s="22"/>
      <c r="AA37" s="22"/>
      <c r="AB37" s="22"/>
      <c r="AC37" s="22"/>
      <c r="AD37" s="22"/>
      <c r="AE37" s="22"/>
      <c r="AF37" s="22"/>
      <c r="AG37" s="22"/>
      <c r="AH37" s="22"/>
    </row>
    <row r="38" spans="3:34" ht="30" customHeight="1" thickBot="1" x14ac:dyDescent="0.5">
      <c r="D38" s="24" t="str">
        <f>IF($D$6=Ale!$C$7,Ale!C28,IF($D$6=Ale!$F$7,Ale!F28))</f>
        <v>De ganga de los proveedores de energía</v>
      </c>
      <c r="G38" s="24" t="str">
        <f>IF($D$6=Ale!$C$7,Ale!C36,IF($D$6=Ale!$F$7,Ale!F36))</f>
        <v>Amenaza de nuevos ENTRANTE</v>
      </c>
      <c r="I38" s="22"/>
      <c r="J38" s="22"/>
      <c r="K38" s="22"/>
      <c r="L38" s="22"/>
      <c r="M38" s="22"/>
      <c r="N38" s="22"/>
      <c r="Z38" s="22"/>
      <c r="AA38" s="22"/>
      <c r="AB38" s="22"/>
      <c r="AC38" s="22"/>
      <c r="AD38" s="22"/>
      <c r="AE38" s="22"/>
      <c r="AF38" s="22"/>
      <c r="AG38" s="22"/>
      <c r="AH38" s="22"/>
    </row>
    <row r="39" spans="3:34" ht="30" customHeight="1" thickTop="1" thickBot="1" x14ac:dyDescent="0.5">
      <c r="D39" s="37">
        <f>IF($D$6=Ale!$C$7,Ale!C29,IF($D$6=Ale!$F$7,Ale!F29))</f>
        <v>29</v>
      </c>
      <c r="E39" s="38" t="str">
        <f>IF(D39&gt;36,"Esse índice está muito alto, o que quer dizer que sua estratégia deve sempre levar em conta a  "&amp;D38&amp;" , siga as dicas priorizadas de acordo com sua situação!",IF(D39&gt;30,"Esse índice está médio, o que quer dizer que esse não é um ponto prioritário em sua estratégia, mas merece atenção constante, siga as principais dicas propostas.","A força desse índice está baixa, o que significa que este não é um item prioritário em sua estratégia."))</f>
        <v>A força desse índice está baixa, o que significa que este não é um item prioritário em sua estratégia.</v>
      </c>
      <c r="G39" s="37">
        <f>IF($D$6=Ale!$C$7,Ale!C37,IF($D$6=Ale!$F$7,Ale!F37))</f>
        <v>29</v>
      </c>
      <c r="H39" s="38" t="str">
        <f>IF(G39&gt;36,"Esse índice está muito alto, o que quer dizer que sua estratégia deve sempre levar em conta a  "&amp;G38&amp;" , siga as dicas priorizadas de acordo com sua situação!",IF(G39&gt;30,"Esse índice está médio, o que quer dizer que esse não é um ponto prioritário em sua estratégia, mas merece atenção constante, siga as principais dicas propostas.","A força desse índice está baixa, o que significa que este não é um item prioritário em sua estratégia."))</f>
        <v>A força desse índice está baixa, o que significa que este não é um item prioritário em sua estratégia.</v>
      </c>
      <c r="I39" s="22"/>
      <c r="J39" s="22"/>
      <c r="K39" s="22"/>
      <c r="L39" s="22"/>
      <c r="M39" s="22"/>
      <c r="N39" s="22"/>
      <c r="Z39" s="22"/>
      <c r="AA39" s="22"/>
      <c r="AB39" s="22"/>
      <c r="AC39" s="22"/>
      <c r="AD39" s="22"/>
      <c r="AE39" s="22"/>
      <c r="AF39" s="22"/>
      <c r="AG39" s="22"/>
      <c r="AH39" s="22"/>
    </row>
    <row r="40" spans="3:34" ht="30" customHeight="1" thickTop="1" thickBot="1" x14ac:dyDescent="0.5">
      <c r="D40" s="39" t="str">
        <f>IF($D$6=Ale!$C$7,Ale!C30,IF($D$6=Ale!$F$7,Ale!F30))</f>
        <v xml:space="preserve">1. </v>
      </c>
      <c r="E40" s="40" t="str">
        <f>IF($D$6=Ale!$C$7,Ale!D30,IF($D$6=Ale!$F$7,Ale!G30))</f>
        <v>Buscar nuevos proveedores que tienen la última tecnología</v>
      </c>
      <c r="G40" s="39" t="str">
        <f>IF($D$6=Ale!$C$7,Ale!C38,IF($D$6=Ale!$F$7,Ale!F38))</f>
        <v xml:space="preserve">1. </v>
      </c>
      <c r="H40" s="40" t="str">
        <f>IF($D$6=Ale!$C$7,Ale!D38,IF($D$6=Ale!$F$7,Ale!G38))</f>
        <v>Siempre busque para las innovaciones y ventajas tecnológicas para mantenerse por delante en este mercado</v>
      </c>
      <c r="I40" s="22"/>
      <c r="J40" s="22"/>
      <c r="K40" s="22"/>
      <c r="L40" s="22"/>
      <c r="M40" s="22"/>
      <c r="N40" s="22"/>
      <c r="Z40" s="22"/>
      <c r="AA40" s="22"/>
      <c r="AB40" s="22"/>
      <c r="AC40" s="22"/>
      <c r="AD40" s="22"/>
      <c r="AE40" s="22"/>
      <c r="AF40" s="22"/>
      <c r="AG40" s="22"/>
      <c r="AH40" s="22"/>
    </row>
    <row r="41" spans="3:34" ht="30" customHeight="1" thickBot="1" x14ac:dyDescent="0.5">
      <c r="D41" s="43" t="str">
        <f>IF($D$6=Ale!$C$7,Ale!C31,IF($D$6=Ale!$F$7,Ale!F31))</f>
        <v>2.</v>
      </c>
      <c r="E41" s="44" t="str">
        <f>IF($D$6=Ale!$C$7,Ale!D31,IF($D$6=Ale!$F$7,Ale!G31))</f>
        <v>Haga una lista de proveedores y la búsqueda de las quejas y las indicaciones de la mejor y que la caída en el perfil de su empresa</v>
      </c>
      <c r="G41" s="43" t="str">
        <f>IF($D$6=Ale!$C$7,Ale!C39,IF($D$6=Ale!$F$7,Ale!F39))</f>
        <v>2.</v>
      </c>
      <c r="H41" s="44" t="str">
        <f>IF($D$6=Ale!$C$7,Ale!D39,IF($D$6=Ale!$F$7,Ale!G39))</f>
        <v>Siempre buscar nuevas oportunidades para diversificar su negocio y trabajar en industrias menos competitivas</v>
      </c>
      <c r="I41" s="22"/>
      <c r="J41" s="22"/>
      <c r="K41" s="22"/>
      <c r="L41" s="22"/>
      <c r="M41" s="22"/>
      <c r="N41" s="22"/>
      <c r="Z41" s="22"/>
      <c r="AA41" s="22"/>
      <c r="AB41" s="22"/>
      <c r="AC41" s="22"/>
      <c r="AD41" s="22"/>
      <c r="AE41" s="22"/>
      <c r="AF41" s="22"/>
      <c r="AG41" s="22"/>
      <c r="AH41" s="22"/>
    </row>
    <row r="42" spans="3:34" ht="30" customHeight="1" thickBot="1" x14ac:dyDescent="0.5">
      <c r="D42" s="43" t="str">
        <f>IF($D$6=Ale!$C$7,Ale!C32,IF($D$6=Ale!$F$7,Ale!F32))</f>
        <v>3.</v>
      </c>
      <c r="E42" s="44" t="str">
        <f>IF($D$6=Ale!$C$7,Ale!D32,IF($D$6=Ale!$F$7,Ale!G32))</f>
        <v>Buscar nuevas opciones para los proveedores en otras geografías, mercados o sectores</v>
      </c>
      <c r="G42" s="43" t="str">
        <f>IF($D$6=Ale!$C$7,Ale!C40,IF($D$6=Ale!$F$7,Ale!F40))</f>
        <v>3.</v>
      </c>
      <c r="H42" s="44" t="str">
        <f>IF($D$6=Ale!$C$7,Ale!D40,IF($D$6=Ale!$F$7,Ale!G40))</f>
        <v>Estén atentos a la posibilidad de nuevas empresas surgen de forma rápida y robar una porción de su mercado de clientes</v>
      </c>
      <c r="I42" s="22"/>
      <c r="J42" s="22"/>
      <c r="K42" s="22"/>
      <c r="L42" s="22"/>
      <c r="M42" s="22"/>
      <c r="N42" s="22"/>
      <c r="Z42" s="22"/>
      <c r="AA42" s="22"/>
      <c r="AB42" s="22"/>
      <c r="AC42" s="22"/>
      <c r="AD42" s="22"/>
      <c r="AE42" s="22"/>
      <c r="AF42" s="22"/>
      <c r="AG42" s="22"/>
      <c r="AH42" s="22"/>
    </row>
    <row r="43" spans="3:34" ht="30" customHeight="1" thickBot="1" x14ac:dyDescent="0.5">
      <c r="D43" s="43" t="str">
        <f>IF($D$6=Ale!$C$7,Ale!C33,IF($D$6=Ale!$F$7,Ale!F33))</f>
        <v>4.</v>
      </c>
      <c r="E43" s="44" t="str">
        <f>IF($D$6=Ale!$C$7,Ale!D33,IF($D$6=Ale!$F$7,Ale!G33))</f>
        <v>Tratar de establecer ya homogénea y contratos con proveedores</v>
      </c>
      <c r="G43" s="43" t="str">
        <f>IF($D$6=Ale!$C$7,Ale!C41,IF($D$6=Ale!$F$7,Ale!F41))</f>
        <v>4.</v>
      </c>
      <c r="H43" s="44" t="str">
        <f>IF($D$6=Ale!$C$7,Ale!D41,IF($D$6=Ale!$F$7,Ale!G41))</f>
        <v>Usted está en un mercado muy competitivo, busca diversificar</v>
      </c>
      <c r="I43" s="22"/>
      <c r="J43" s="22"/>
      <c r="K43" s="22"/>
      <c r="L43" s="22"/>
      <c r="M43" s="22"/>
      <c r="N43" s="22"/>
      <c r="Z43" s="22"/>
      <c r="AA43" s="22"/>
      <c r="AB43" s="22"/>
      <c r="AC43" s="22"/>
      <c r="AD43" s="22"/>
      <c r="AE43" s="22"/>
      <c r="AF43" s="22"/>
      <c r="AG43" s="22"/>
      <c r="AH43" s="22"/>
    </row>
    <row r="44" spans="3:34" ht="30" customHeight="1" thickBot="1" x14ac:dyDescent="0.5">
      <c r="D44" s="46" t="str">
        <f>IF($D$6=Ale!$C$7,Ale!C34,IF($D$6=Ale!$F$7,Ale!F34))</f>
        <v>5.</v>
      </c>
      <c r="E44" s="47" t="str">
        <f>IF($D$6=Ale!$C$7,Ale!D34,IF($D$6=Ale!$F$7,Ale!G34))</f>
        <v>Cumplir con el supermercado Mercadona de red y cómo han logrado reducir los costos con sus proveedores</v>
      </c>
      <c r="G44" s="46" t="str">
        <f>IF($D$6=Ale!$C$7,Ale!C42,IF($D$6=Ale!$F$7,Ale!F42))</f>
        <v>5.</v>
      </c>
      <c r="H44" s="47" t="str">
        <f>IF($D$6=Ale!$C$7,Ale!D42,IF($D$6=Ale!$F$7,Ale!G42))</f>
        <v>Estudiar la mejor manera de conseguir su trabajo en esta industria y planificar dinero a corto plazo para no perderse</v>
      </c>
      <c r="I44" s="22"/>
      <c r="J44" s="22"/>
      <c r="K44" s="22"/>
      <c r="L44" s="22"/>
      <c r="M44" s="22"/>
      <c r="N44" s="22"/>
      <c r="Z44" s="22"/>
      <c r="AA44" s="22"/>
      <c r="AB44" s="22"/>
      <c r="AC44" s="22"/>
      <c r="AD44" s="22"/>
      <c r="AE44" s="22"/>
      <c r="AF44" s="22"/>
      <c r="AG44" s="22"/>
      <c r="AH44" s="22"/>
    </row>
    <row r="45" spans="3:34" ht="30" customHeight="1" thickTop="1" x14ac:dyDescent="0.45">
      <c r="I45" s="22"/>
      <c r="J45" s="22"/>
      <c r="K45" s="22"/>
      <c r="L45" s="22"/>
      <c r="M45" s="22"/>
      <c r="N45" s="22"/>
      <c r="O45" s="2" t="s">
        <v>67</v>
      </c>
      <c r="P45" s="2">
        <f>IF($D$6=Ale!$C$7,Pri!L9,Sec!L9)</f>
        <v>10</v>
      </c>
      <c r="Z45" s="22"/>
      <c r="AA45" s="22"/>
      <c r="AB45" s="22"/>
      <c r="AC45" s="22"/>
      <c r="AD45" s="22"/>
      <c r="AE45" s="22"/>
      <c r="AF45" s="22"/>
      <c r="AG45" s="22"/>
      <c r="AH45" s="22"/>
    </row>
    <row r="46" spans="3:34" ht="30" customHeight="1" thickBot="1" x14ac:dyDescent="0.5">
      <c r="D46" s="24" t="str">
        <f>IF($D$6=Ale!$C$7,Ale!C45,IF($D$6=Ale!$F$7,Ale!F45))</f>
        <v>AMENAZA DE SUSTITUCIÓN</v>
      </c>
      <c r="I46" s="22"/>
      <c r="J46" s="22"/>
      <c r="K46" s="22"/>
      <c r="L46" s="22"/>
      <c r="M46" s="22"/>
      <c r="N46" s="22"/>
      <c r="O46" s="2" t="s">
        <v>73</v>
      </c>
      <c r="P46" s="2">
        <f>IF($D$6=Ale!$C$7,Pri!L10,Sec!L10)</f>
        <v>6</v>
      </c>
      <c r="Z46" s="22"/>
      <c r="AA46" s="22"/>
      <c r="AB46" s="22"/>
      <c r="AC46" s="22"/>
      <c r="AD46" s="22"/>
      <c r="AE46" s="22"/>
      <c r="AF46" s="22"/>
      <c r="AG46" s="22"/>
      <c r="AH46" s="22"/>
    </row>
    <row r="47" spans="3:34" ht="30" customHeight="1" thickTop="1" thickBot="1" x14ac:dyDescent="0.5">
      <c r="D47" s="37">
        <f>IF($D$6=Ale!$C$7,Ale!C46,IF($D$6=Ale!$F$7,Ale!F46))</f>
        <v>0</v>
      </c>
      <c r="E47" s="38" t="str">
        <f>IF(D47&gt;36,"Esse índice está muito alto, o que quer dizer que sua estratégia deve sempre levar em conta a  "&amp;D46&amp;" , siga as dicas priorizadas de acordo com sua situação!",IF(D47&gt;30,"Esse índice está médio, o que quer dizer que esse não é um ponto prioritário em sua estratégia, mas merece atenção constante, siga as principais dicas propostas.","A força desse índice está baixa, o que significa que este não é um item prioritário em sua estratégia."))</f>
        <v>A força desse índice está baixa, o que significa que este não é um item prioritário em sua estratégia.</v>
      </c>
      <c r="I47" s="22"/>
      <c r="J47" s="22"/>
      <c r="K47" s="22"/>
      <c r="L47" s="22"/>
      <c r="M47" s="22"/>
      <c r="N47" s="22"/>
      <c r="O47" s="2" t="s">
        <v>74</v>
      </c>
      <c r="P47" s="2">
        <f>IF($D$6=Ale!$C$7,Pri!L11,Sec!L11)</f>
        <v>3</v>
      </c>
      <c r="Z47" s="22"/>
      <c r="AA47" s="22"/>
      <c r="AB47" s="22"/>
      <c r="AC47" s="22"/>
      <c r="AD47" s="22"/>
      <c r="AE47" s="22"/>
      <c r="AF47" s="22"/>
      <c r="AG47" s="22"/>
      <c r="AH47" s="22"/>
    </row>
    <row r="48" spans="3:34" ht="30" customHeight="1" thickTop="1" thickBot="1" x14ac:dyDescent="0.5">
      <c r="C48" s="49"/>
      <c r="D48" s="39" t="str">
        <f>IF($D$6=Ale!$C$7,Ale!C47,IF($D$6=Ale!$F$7,Ale!F47))</f>
        <v xml:space="preserve">1. </v>
      </c>
      <c r="E48" s="40" t="str">
        <f>IF($D$6=Ale!$C$7,Ale!D47,IF($D$6=Ale!$F$7,Ale!G47))</f>
        <v>Ver la capacidad de concentrarse en otras diferencias, como el precio, servicio o experiencia de marca</v>
      </c>
      <c r="I48" s="22"/>
      <c r="J48" s="22"/>
      <c r="K48" s="22"/>
      <c r="L48" s="22"/>
      <c r="M48" s="22"/>
      <c r="N48" s="22"/>
      <c r="O48" s="2" t="s">
        <v>75</v>
      </c>
      <c r="P48" s="2">
        <f>IF($D$6=Ale!$C$7,Pri!L12,Sec!L12)</f>
        <v>0</v>
      </c>
      <c r="Z48" s="22"/>
      <c r="AA48" s="22"/>
      <c r="AB48" s="22"/>
      <c r="AC48" s="22"/>
      <c r="AD48" s="22"/>
      <c r="AE48" s="22"/>
      <c r="AF48" s="22"/>
      <c r="AG48" s="22"/>
      <c r="AH48" s="22"/>
    </row>
    <row r="49" spans="3:34" ht="30" customHeight="1" thickBot="1" x14ac:dyDescent="0.5">
      <c r="C49" s="49"/>
      <c r="D49" s="43" t="str">
        <f>IF($D$6=Ale!$C$7,Ale!C48,IF($D$6=Ale!$F$7,Ale!F48))</f>
        <v>2.</v>
      </c>
      <c r="E49" s="44" t="str">
        <f>IF($D$6=Ale!$C$7,Ale!D48,IF($D$6=Ale!$F$7,Ale!G48))</f>
        <v>Cumplir con el caso de Zappos y cómo se las arreglaron para mantener a miles de clientes con una política de atención negrita</v>
      </c>
      <c r="I49" s="22"/>
      <c r="J49" s="22"/>
      <c r="K49" s="22"/>
      <c r="L49" s="22"/>
      <c r="M49" s="22"/>
      <c r="N49" s="22"/>
      <c r="O49" s="2" t="s">
        <v>76</v>
      </c>
      <c r="P49" s="2">
        <f>IF($D$6=Ale!$C$7,Pri!L13,Sec!L13)</f>
        <v>0</v>
      </c>
      <c r="Z49" s="22"/>
      <c r="AA49" s="22"/>
      <c r="AB49" s="22"/>
      <c r="AC49" s="22"/>
      <c r="AD49" s="22"/>
      <c r="AE49" s="22"/>
      <c r="AF49" s="22"/>
      <c r="AG49" s="22"/>
      <c r="AH49" s="22"/>
    </row>
    <row r="50" spans="3:34" ht="30" customHeight="1" thickBot="1" x14ac:dyDescent="0.5">
      <c r="C50" s="49"/>
      <c r="D50" s="43" t="str">
        <f>IF($D$6=Ale!$C$7,Ale!C49,IF($D$6=Ale!$F$7,Ale!F49))</f>
        <v>3.</v>
      </c>
      <c r="E50" s="44" t="str">
        <f>IF($D$6=Ale!$C$7,Ale!D49,IF($D$6=Ale!$F$7,Ale!G49))</f>
        <v>Buscar la lealtad. La satisfacción es la mejor manera de mantener a sus clientes</v>
      </c>
      <c r="I50" s="22"/>
      <c r="J50" s="22"/>
      <c r="K50" s="22"/>
      <c r="L50" s="22"/>
      <c r="M50" s="22"/>
      <c r="N50" s="22"/>
      <c r="O50" s="2" t="s">
        <v>77</v>
      </c>
      <c r="P50" s="2">
        <f>IF($D$6=Ale!$C$7,Pri!L14,Sec!L14)</f>
        <v>10</v>
      </c>
      <c r="Z50" s="22"/>
      <c r="AA50" s="22"/>
      <c r="AB50" s="22"/>
      <c r="AC50" s="22"/>
      <c r="AD50" s="22"/>
      <c r="AE50" s="22"/>
      <c r="AF50" s="22"/>
      <c r="AG50" s="22"/>
      <c r="AH50" s="22"/>
    </row>
    <row r="51" spans="3:34" ht="30" customHeight="1" thickBot="1" x14ac:dyDescent="0.5">
      <c r="C51" s="49"/>
      <c r="D51" s="43" t="str">
        <f>IF($D$6=Ale!$C$7,Ale!C50,IF($D$6=Ale!$F$7,Ale!F50))</f>
        <v>4.</v>
      </c>
      <c r="E51" s="44" t="str">
        <f>IF($D$6=Ale!$C$7,Ale!D50,IF($D$6=Ale!$F$7,Ale!G50))</f>
        <v>Pensar en maneras de hacer que sus clientes se quedan con usted. Los modelos de suscripción y el cebo y el anzuelo son muy interesantes</v>
      </c>
      <c r="I51" s="22"/>
      <c r="J51" s="22"/>
      <c r="K51" s="22"/>
      <c r="L51" s="22"/>
      <c r="M51" s="22"/>
      <c r="N51" s="22"/>
      <c r="Z51" s="22"/>
      <c r="AA51" s="22"/>
      <c r="AB51" s="22"/>
      <c r="AC51" s="22"/>
      <c r="AD51" s="22"/>
      <c r="AE51" s="22"/>
      <c r="AF51" s="22"/>
      <c r="AG51" s="22"/>
      <c r="AH51" s="22"/>
    </row>
    <row r="52" spans="3:34" ht="30" customHeight="1" thickBot="1" x14ac:dyDescent="0.5">
      <c r="C52" s="49"/>
      <c r="D52" s="46" t="str">
        <f>IF($D$6=Ale!$C$7,Ale!C51,IF($D$6=Ale!$F$7,Ale!F51))</f>
        <v>5.</v>
      </c>
      <c r="E52" s="47" t="str">
        <f>IF($D$6=Ale!$C$7,Ale!D51,IF($D$6=Ale!$F$7,Ale!G51))</f>
        <v>Analizar la posibilidad de utilizar estos sustitutos en su carta de productos o servicios</v>
      </c>
      <c r="I52" s="22"/>
      <c r="J52" s="22"/>
      <c r="K52" s="22"/>
      <c r="L52" s="22"/>
      <c r="M52" s="22"/>
      <c r="N52" s="22"/>
      <c r="O52" s="2" t="s">
        <v>78</v>
      </c>
      <c r="P52" s="2">
        <f>IF($D$6=Ale!$C$7,Pri!L17,Sec!L17)</f>
        <v>10</v>
      </c>
      <c r="Z52" s="22"/>
      <c r="AA52" s="22"/>
      <c r="AB52" s="22"/>
      <c r="AC52" s="22"/>
      <c r="AD52" s="22"/>
      <c r="AE52" s="22"/>
      <c r="AF52" s="22"/>
      <c r="AG52" s="22"/>
      <c r="AH52" s="22"/>
    </row>
    <row r="53" spans="3:34" ht="30" customHeight="1" thickTop="1" x14ac:dyDescent="0.45">
      <c r="I53" s="22"/>
      <c r="J53" s="22"/>
      <c r="K53" s="22"/>
      <c r="L53" s="22"/>
      <c r="M53" s="22"/>
      <c r="N53" s="22"/>
      <c r="O53" s="2" t="s">
        <v>79</v>
      </c>
      <c r="P53" s="2">
        <f>IF($D$6=Ale!$C$7,Pri!L18,Sec!L18)</f>
        <v>6</v>
      </c>
      <c r="Z53" s="22"/>
      <c r="AA53" s="22"/>
      <c r="AB53" s="22"/>
      <c r="AC53" s="22"/>
      <c r="AD53" s="22"/>
      <c r="AE53" s="22"/>
      <c r="AF53" s="22"/>
      <c r="AG53" s="22"/>
      <c r="AH53" s="22"/>
    </row>
    <row r="54" spans="3:34" ht="30" customHeight="1" x14ac:dyDescent="0.45">
      <c r="I54" s="22"/>
      <c r="J54" s="22"/>
      <c r="K54" s="22"/>
      <c r="L54" s="22"/>
      <c r="M54" s="22"/>
      <c r="N54" s="22"/>
      <c r="O54" s="2" t="s">
        <v>80</v>
      </c>
      <c r="P54" s="2">
        <f>IF($D$6=Ale!$C$7,Pri!L19,Sec!L19)</f>
        <v>3</v>
      </c>
      <c r="Z54" s="22"/>
      <c r="AA54" s="22"/>
      <c r="AB54" s="22"/>
      <c r="AC54" s="22"/>
      <c r="AD54" s="22"/>
      <c r="AE54" s="22"/>
      <c r="AF54" s="22"/>
      <c r="AG54" s="22"/>
      <c r="AH54" s="22"/>
    </row>
    <row r="55" spans="3:34" ht="71.25" customHeight="1" x14ac:dyDescent="0.45">
      <c r="I55" s="22"/>
      <c r="J55" s="22"/>
      <c r="K55" s="22"/>
      <c r="L55" s="22"/>
      <c r="M55" s="22"/>
      <c r="N55" s="22"/>
      <c r="O55" s="2" t="s">
        <v>81</v>
      </c>
      <c r="P55" s="2">
        <f>IF($D$6=Ale!$C$7,Pri!L20,Sec!L20)</f>
        <v>0</v>
      </c>
      <c r="Z55" s="22"/>
      <c r="AA55" s="22"/>
      <c r="AB55" s="22"/>
      <c r="AC55" s="22"/>
      <c r="AD55" s="22"/>
      <c r="AE55" s="22"/>
      <c r="AF55" s="22"/>
      <c r="AG55" s="22"/>
      <c r="AH55" s="22"/>
    </row>
    <row r="56" spans="3:34" ht="30" customHeight="1" x14ac:dyDescent="0.45">
      <c r="D56" s="86" t="s">
        <v>218</v>
      </c>
      <c r="I56" s="22"/>
      <c r="J56" s="22"/>
      <c r="K56" s="22"/>
      <c r="L56" s="22"/>
      <c r="M56" s="22"/>
      <c r="N56" s="22"/>
      <c r="O56" s="2" t="s">
        <v>82</v>
      </c>
      <c r="P56" s="2">
        <f>IF($D$6=Ale!$C$7,Pri!L21,Sec!L21)</f>
        <v>0</v>
      </c>
      <c r="Z56" s="22"/>
      <c r="AA56" s="22"/>
      <c r="AB56" s="22"/>
      <c r="AC56" s="22"/>
      <c r="AD56" s="22"/>
      <c r="AE56" s="22"/>
      <c r="AF56" s="22"/>
      <c r="AG56" s="22"/>
      <c r="AH56" s="22"/>
    </row>
    <row r="57" spans="3:34" ht="30" customHeight="1" x14ac:dyDescent="0.45">
      <c r="I57" s="22"/>
      <c r="J57" s="22"/>
      <c r="K57" s="22"/>
      <c r="L57" s="22"/>
      <c r="M57" s="22"/>
      <c r="N57" s="22"/>
      <c r="O57" s="2" t="s">
        <v>83</v>
      </c>
      <c r="P57" s="2">
        <f>IF($D$6=Ale!$C$7,Pri!L22,Sec!L22)</f>
        <v>10</v>
      </c>
      <c r="Z57" s="22"/>
      <c r="AA57" s="22"/>
      <c r="AB57" s="22"/>
      <c r="AC57" s="22"/>
      <c r="AD57" s="22"/>
      <c r="AE57" s="22"/>
      <c r="AF57" s="22"/>
      <c r="AG57" s="22"/>
      <c r="AH57" s="22"/>
    </row>
    <row r="58" spans="3:34" ht="30" customHeight="1" x14ac:dyDescent="0.45">
      <c r="I58" s="22"/>
      <c r="J58" s="22"/>
      <c r="K58" s="22"/>
      <c r="L58" s="22"/>
      <c r="M58" s="22"/>
      <c r="N58" s="22"/>
      <c r="Z58" s="22"/>
      <c r="AA58" s="22"/>
      <c r="AB58" s="22"/>
      <c r="AC58" s="22"/>
      <c r="AD58" s="22"/>
      <c r="AE58" s="22"/>
      <c r="AF58" s="22"/>
      <c r="AG58" s="22"/>
      <c r="AH58" s="22"/>
    </row>
    <row r="59" spans="3:34" ht="30" customHeight="1" x14ac:dyDescent="0.45">
      <c r="I59" s="22"/>
      <c r="J59" s="22"/>
      <c r="K59" s="22"/>
      <c r="L59" s="22"/>
      <c r="M59" s="22"/>
      <c r="N59" s="22"/>
      <c r="Z59" s="22"/>
      <c r="AA59" s="22"/>
      <c r="AB59" s="22"/>
      <c r="AC59" s="22"/>
      <c r="AD59" s="22"/>
      <c r="AE59" s="22"/>
      <c r="AF59" s="22"/>
      <c r="AG59" s="22"/>
      <c r="AH59" s="22"/>
    </row>
    <row r="60" spans="3:34" ht="30" customHeight="1" x14ac:dyDescent="0.45">
      <c r="I60" s="22"/>
      <c r="J60" s="22"/>
      <c r="K60" s="22"/>
      <c r="L60" s="22"/>
      <c r="M60" s="22"/>
      <c r="N60" s="22"/>
      <c r="Z60" s="22"/>
      <c r="AA60" s="22"/>
      <c r="AB60" s="22"/>
      <c r="AC60" s="22"/>
      <c r="AD60" s="22"/>
      <c r="AE60" s="22"/>
      <c r="AF60" s="22"/>
      <c r="AG60" s="22"/>
      <c r="AH60" s="22"/>
    </row>
    <row r="61" spans="3:34" ht="30" customHeight="1" x14ac:dyDescent="0.45">
      <c r="C61" s="60" t="s">
        <v>63</v>
      </c>
      <c r="F61" s="60"/>
      <c r="G61" s="60"/>
      <c r="H61" s="60" t="s">
        <v>166</v>
      </c>
      <c r="I61" s="22"/>
      <c r="J61" s="22"/>
      <c r="K61" s="22"/>
      <c r="L61" s="22"/>
      <c r="M61" s="22"/>
      <c r="N61" s="22"/>
      <c r="Z61" s="22"/>
      <c r="AA61" s="22"/>
      <c r="AB61" s="22"/>
      <c r="AC61" s="22"/>
      <c r="AD61" s="22"/>
      <c r="AE61" s="22"/>
      <c r="AF61" s="22"/>
      <c r="AG61" s="22"/>
      <c r="AH61" s="22"/>
    </row>
    <row r="62" spans="3:34" ht="30" customHeight="1" x14ac:dyDescent="0.45">
      <c r="I62" s="22"/>
      <c r="J62" s="22"/>
      <c r="K62" s="22"/>
      <c r="L62" s="22"/>
      <c r="M62" s="22"/>
      <c r="N62" s="22"/>
      <c r="Z62" s="22"/>
      <c r="AA62" s="22"/>
      <c r="AB62" s="22"/>
      <c r="AC62" s="22"/>
      <c r="AD62" s="22"/>
      <c r="AE62" s="22"/>
      <c r="AF62" s="22"/>
      <c r="AG62" s="22"/>
      <c r="AH62" s="22"/>
    </row>
    <row r="63" spans="3:34" ht="30" customHeight="1" x14ac:dyDescent="0.45">
      <c r="I63" s="22"/>
      <c r="J63" s="22"/>
      <c r="K63" s="22"/>
      <c r="L63" s="22"/>
      <c r="M63" s="22"/>
      <c r="N63" s="22"/>
      <c r="Z63" s="22"/>
      <c r="AA63" s="22"/>
      <c r="AB63" s="22"/>
      <c r="AC63" s="22"/>
      <c r="AD63" s="22"/>
      <c r="AE63" s="22"/>
      <c r="AF63" s="22"/>
      <c r="AG63" s="22"/>
      <c r="AH63" s="22"/>
    </row>
    <row r="64" spans="3:34" ht="30" customHeight="1" x14ac:dyDescent="0.45">
      <c r="I64" s="22"/>
      <c r="J64" s="22"/>
      <c r="K64" s="22"/>
      <c r="L64" s="22"/>
      <c r="M64" s="22"/>
      <c r="N64" s="22"/>
      <c r="O64" s="2" t="s">
        <v>85</v>
      </c>
      <c r="P64" s="2">
        <f>IF($D$6=Ale!$C$7,Pri!L25,Sec!L25)</f>
        <v>10</v>
      </c>
      <c r="Z64" s="22"/>
      <c r="AA64" s="22"/>
      <c r="AB64" s="22"/>
      <c r="AC64" s="22"/>
      <c r="AD64" s="22"/>
      <c r="AE64" s="22"/>
      <c r="AF64" s="22"/>
      <c r="AG64" s="22"/>
      <c r="AH64" s="22"/>
    </row>
    <row r="65" spans="3:34" ht="30" customHeight="1" x14ac:dyDescent="0.45">
      <c r="I65" s="22"/>
      <c r="J65" s="22"/>
      <c r="K65" s="22"/>
      <c r="L65" s="22"/>
      <c r="M65" s="22"/>
      <c r="N65" s="22"/>
      <c r="O65" s="2" t="s">
        <v>86</v>
      </c>
      <c r="P65" s="2">
        <f>IF($D$6=Ale!$C$7,Pri!L26,Sec!L26)</f>
        <v>6</v>
      </c>
      <c r="Z65" s="22"/>
      <c r="AA65" s="22"/>
      <c r="AB65" s="22"/>
      <c r="AC65" s="22"/>
      <c r="AD65" s="22"/>
      <c r="AE65" s="22"/>
      <c r="AF65" s="22"/>
      <c r="AG65" s="22"/>
      <c r="AH65" s="22"/>
    </row>
    <row r="66" spans="3:34" ht="30" customHeight="1" x14ac:dyDescent="0.45">
      <c r="I66" s="22"/>
      <c r="J66" s="22"/>
      <c r="K66" s="22"/>
      <c r="L66" s="22"/>
      <c r="M66" s="22"/>
      <c r="N66" s="22"/>
      <c r="O66" s="2" t="s">
        <v>87</v>
      </c>
      <c r="P66" s="2">
        <f>IF($D$6=Ale!$C$7,Pri!L27,Sec!L27)</f>
        <v>3</v>
      </c>
      <c r="Z66" s="22"/>
      <c r="AA66" s="22"/>
      <c r="AB66" s="22"/>
      <c r="AC66" s="22"/>
      <c r="AD66" s="22"/>
      <c r="AE66" s="22"/>
      <c r="AF66" s="22"/>
      <c r="AG66" s="22"/>
      <c r="AH66" s="22"/>
    </row>
    <row r="67" spans="3:34" ht="30" customHeight="1" x14ac:dyDescent="0.45">
      <c r="I67" s="22"/>
      <c r="J67" s="22"/>
      <c r="K67" s="22"/>
      <c r="L67" s="22"/>
      <c r="M67" s="22"/>
      <c r="N67" s="22"/>
      <c r="O67" s="2" t="s">
        <v>88</v>
      </c>
      <c r="P67" s="2">
        <f>IF($D$6=Ale!$C$7,Pri!L28,Sec!L28)</f>
        <v>0</v>
      </c>
      <c r="Z67" s="22"/>
      <c r="AA67" s="22"/>
      <c r="AB67" s="22"/>
      <c r="AC67" s="22"/>
      <c r="AD67" s="22"/>
      <c r="AE67" s="22"/>
      <c r="AF67" s="22"/>
      <c r="AG67" s="22"/>
      <c r="AH67" s="22"/>
    </row>
    <row r="68" spans="3:34" ht="30" customHeight="1" x14ac:dyDescent="0.45">
      <c r="I68" s="22"/>
      <c r="J68" s="22"/>
      <c r="K68" s="22"/>
      <c r="L68" s="22"/>
      <c r="M68" s="22"/>
      <c r="N68" s="22"/>
      <c r="O68" s="2" t="s">
        <v>89</v>
      </c>
      <c r="P68" s="2">
        <f>IF($D$6=Ale!$C$7,Pri!L29,Sec!L29)</f>
        <v>0</v>
      </c>
      <c r="Z68" s="22"/>
      <c r="AA68" s="22"/>
      <c r="AB68" s="22"/>
      <c r="AC68" s="22"/>
      <c r="AD68" s="22"/>
      <c r="AE68" s="22"/>
      <c r="AF68" s="22"/>
      <c r="AG68" s="22"/>
      <c r="AH68" s="22"/>
    </row>
    <row r="69" spans="3:34" ht="30" customHeight="1" x14ac:dyDescent="0.45">
      <c r="C69" s="60"/>
      <c r="F69" s="60"/>
      <c r="I69" s="22"/>
      <c r="J69" s="22"/>
      <c r="K69" s="22"/>
      <c r="L69" s="22"/>
      <c r="M69" s="22"/>
      <c r="N69" s="22"/>
      <c r="O69" s="2" t="s">
        <v>90</v>
      </c>
      <c r="P69" s="2">
        <f>IF($D$6=Ale!$C$7,Pri!L30,Sec!L30)</f>
        <v>10</v>
      </c>
      <c r="Z69" s="22"/>
      <c r="AA69" s="22"/>
      <c r="AB69" s="22"/>
      <c r="AC69" s="22"/>
      <c r="AD69" s="22"/>
      <c r="AE69" s="22"/>
      <c r="AF69" s="22"/>
      <c r="AG69" s="22"/>
      <c r="AH69" s="22"/>
    </row>
    <row r="70" spans="3:34" ht="30" customHeight="1" x14ac:dyDescent="0.45">
      <c r="I70" s="22"/>
      <c r="J70" s="22"/>
      <c r="K70" s="22"/>
      <c r="L70" s="22"/>
      <c r="M70" s="22"/>
      <c r="N70" s="22"/>
      <c r="Z70" s="22"/>
      <c r="AA70" s="22"/>
      <c r="AB70" s="22"/>
      <c r="AC70" s="22"/>
      <c r="AD70" s="22"/>
      <c r="AE70" s="22"/>
      <c r="AF70" s="22"/>
      <c r="AG70" s="22"/>
      <c r="AH70" s="22"/>
    </row>
    <row r="71" spans="3:34" ht="30" customHeight="1" x14ac:dyDescent="0.45">
      <c r="I71" s="22"/>
      <c r="J71" s="22"/>
      <c r="K71" s="22"/>
      <c r="L71" s="22"/>
      <c r="M71" s="22"/>
      <c r="N71" s="22"/>
      <c r="Z71" s="22"/>
      <c r="AA71" s="22"/>
      <c r="AB71" s="22"/>
      <c r="AC71" s="22"/>
      <c r="AD71" s="22"/>
      <c r="AE71" s="22"/>
      <c r="AF71" s="22"/>
      <c r="AG71" s="22"/>
      <c r="AH71" s="22"/>
    </row>
    <row r="72" spans="3:34" ht="30" customHeight="1" x14ac:dyDescent="0.45">
      <c r="I72" s="22"/>
      <c r="J72" s="22"/>
      <c r="K72" s="22"/>
      <c r="L72" s="22"/>
      <c r="M72" s="22"/>
      <c r="N72" s="22"/>
      <c r="Z72" s="22"/>
      <c r="AA72" s="22"/>
      <c r="AB72" s="22"/>
      <c r="AC72" s="22"/>
      <c r="AD72" s="22"/>
      <c r="AE72" s="22"/>
      <c r="AF72" s="22"/>
      <c r="AG72" s="22"/>
      <c r="AH72" s="22"/>
    </row>
    <row r="73" spans="3:34" ht="30" customHeight="1" x14ac:dyDescent="0.45">
      <c r="I73" s="22"/>
      <c r="J73" s="22"/>
      <c r="K73" s="22"/>
      <c r="L73" s="22"/>
      <c r="M73" s="22"/>
      <c r="N73" s="22"/>
      <c r="Z73" s="22"/>
      <c r="AA73" s="22"/>
      <c r="AB73" s="22"/>
      <c r="AC73" s="22"/>
      <c r="AD73" s="22"/>
      <c r="AE73" s="22"/>
      <c r="AF73" s="22"/>
      <c r="AG73" s="22"/>
      <c r="AH73" s="22"/>
    </row>
    <row r="74" spans="3:34" ht="30" customHeight="1" x14ac:dyDescent="0.45">
      <c r="I74" s="22"/>
      <c r="J74" s="22"/>
      <c r="K74" s="22"/>
      <c r="L74" s="22"/>
      <c r="M74" s="22"/>
      <c r="N74" s="22"/>
      <c r="Z74" s="22"/>
      <c r="AA74" s="22"/>
      <c r="AB74" s="22"/>
      <c r="AC74" s="22"/>
      <c r="AD74" s="22"/>
      <c r="AE74" s="22"/>
      <c r="AF74" s="22"/>
      <c r="AG74" s="22"/>
      <c r="AH74" s="22"/>
    </row>
    <row r="75" spans="3:34" ht="30" customHeight="1" x14ac:dyDescent="0.45">
      <c r="I75" s="22"/>
      <c r="J75" s="22"/>
      <c r="K75" s="22"/>
      <c r="L75" s="22"/>
      <c r="M75" s="22"/>
      <c r="N75" s="22"/>
      <c r="Z75" s="22"/>
      <c r="AA75" s="22"/>
      <c r="AB75" s="22"/>
      <c r="AC75" s="22"/>
      <c r="AD75" s="22"/>
      <c r="AE75" s="22"/>
      <c r="AF75" s="22"/>
      <c r="AG75" s="22"/>
      <c r="AH75" s="22"/>
    </row>
    <row r="76" spans="3:34" ht="30" customHeight="1" x14ac:dyDescent="0.45">
      <c r="C76" s="60"/>
      <c r="D76" s="60"/>
      <c r="E76" s="60"/>
      <c r="F76" s="60"/>
      <c r="G76" s="60"/>
      <c r="H76" s="60"/>
      <c r="I76" s="22"/>
      <c r="J76" s="22"/>
      <c r="K76" s="22"/>
      <c r="L76" s="22"/>
      <c r="M76" s="22"/>
      <c r="N76" s="22"/>
      <c r="O76" s="2" t="s">
        <v>91</v>
      </c>
      <c r="P76" s="2">
        <f>IF($D$6=Ale!$C$7,Pri!L33,Sec!L33)</f>
        <v>10</v>
      </c>
      <c r="Z76" s="22"/>
      <c r="AA76" s="22"/>
      <c r="AB76" s="22"/>
      <c r="AC76" s="22"/>
      <c r="AD76" s="22"/>
      <c r="AE76" s="22"/>
      <c r="AF76" s="22"/>
      <c r="AG76" s="22"/>
      <c r="AH76" s="22"/>
    </row>
    <row r="77" spans="3:34" ht="30" customHeight="1" x14ac:dyDescent="0.45">
      <c r="C77" s="60"/>
      <c r="D77" s="60"/>
      <c r="E77" s="60"/>
      <c r="F77" s="60"/>
      <c r="G77" s="60"/>
      <c r="H77" s="60"/>
      <c r="I77" s="22"/>
      <c r="J77" s="22"/>
      <c r="K77" s="22"/>
      <c r="L77" s="22"/>
      <c r="M77" s="22"/>
      <c r="N77" s="22"/>
      <c r="O77" s="2" t="s">
        <v>92</v>
      </c>
      <c r="P77" s="2">
        <f>IF($D$6=Ale!$C$7,Pri!L34,Sec!L34)</f>
        <v>6</v>
      </c>
      <c r="Z77" s="22"/>
      <c r="AA77" s="22"/>
      <c r="AB77" s="22"/>
      <c r="AC77" s="22"/>
      <c r="AD77" s="22"/>
      <c r="AE77" s="22"/>
      <c r="AF77" s="22"/>
      <c r="AG77" s="22"/>
      <c r="AH77" s="22"/>
    </row>
    <row r="78" spans="3:34" ht="30" customHeight="1" x14ac:dyDescent="0.45">
      <c r="C78" s="60"/>
      <c r="D78" s="60" t="s">
        <v>68</v>
      </c>
      <c r="E78" s="60"/>
      <c r="F78" s="60"/>
      <c r="G78" s="60"/>
      <c r="H78" s="60" t="s">
        <v>71</v>
      </c>
      <c r="I78" s="22"/>
      <c r="J78" s="22"/>
      <c r="K78" s="22"/>
      <c r="L78" s="22"/>
      <c r="M78" s="22"/>
      <c r="N78" s="22"/>
      <c r="O78" s="2" t="s">
        <v>93</v>
      </c>
      <c r="P78" s="2">
        <f>IF($D$6=Ale!$C$7,Pri!L35,Sec!L35)</f>
        <v>3</v>
      </c>
      <c r="Z78" s="22"/>
      <c r="AA78" s="22"/>
      <c r="AB78" s="22"/>
      <c r="AC78" s="22"/>
      <c r="AD78" s="22"/>
      <c r="AE78" s="22"/>
      <c r="AF78" s="22"/>
      <c r="AG78" s="22"/>
      <c r="AH78" s="22"/>
    </row>
    <row r="79" spans="3:34" ht="30" customHeight="1" x14ac:dyDescent="0.45">
      <c r="C79" s="60"/>
      <c r="D79" s="60"/>
      <c r="E79" s="60"/>
      <c r="F79" s="60"/>
      <c r="G79" s="60"/>
      <c r="H79" s="60"/>
      <c r="I79" s="22"/>
      <c r="J79" s="22"/>
      <c r="K79" s="22"/>
      <c r="L79" s="22"/>
      <c r="M79" s="22"/>
      <c r="N79" s="22"/>
      <c r="O79" s="2" t="s">
        <v>94</v>
      </c>
      <c r="P79" s="2">
        <f>IF($D$6=Ale!$C$7,Pri!L36,Sec!L36)</f>
        <v>0</v>
      </c>
      <c r="Z79" s="22"/>
      <c r="AA79" s="22"/>
      <c r="AB79" s="22"/>
      <c r="AC79" s="22"/>
      <c r="AD79" s="22"/>
      <c r="AE79" s="22"/>
      <c r="AF79" s="22"/>
      <c r="AG79" s="22"/>
      <c r="AH79" s="22"/>
    </row>
    <row r="80" spans="3:34" ht="30" customHeight="1" x14ac:dyDescent="0.45">
      <c r="C80" s="60"/>
      <c r="D80" s="60"/>
      <c r="E80" s="60"/>
      <c r="F80" s="60"/>
      <c r="G80" s="60"/>
      <c r="H80" s="60"/>
      <c r="I80" s="22"/>
      <c r="J80" s="22"/>
      <c r="K80" s="22"/>
      <c r="L80" s="22"/>
      <c r="M80" s="22"/>
      <c r="N80" s="22"/>
      <c r="O80" s="2" t="s">
        <v>95</v>
      </c>
      <c r="P80" s="2">
        <f>IF($D$6=Ale!$C$7,Pri!L37,Sec!L37)</f>
        <v>0</v>
      </c>
      <c r="Z80" s="22"/>
      <c r="AA80" s="22"/>
      <c r="AB80" s="22"/>
      <c r="AC80" s="22"/>
      <c r="AD80" s="22"/>
      <c r="AE80" s="22"/>
      <c r="AF80" s="22"/>
      <c r="AG80" s="22"/>
      <c r="AH80" s="22"/>
    </row>
    <row r="81" spans="3:34" ht="30" customHeight="1" x14ac:dyDescent="0.45">
      <c r="C81" s="60"/>
      <c r="D81" s="60"/>
      <c r="E81" s="60"/>
      <c r="F81" s="60"/>
      <c r="G81" s="60"/>
      <c r="H81" s="60"/>
      <c r="I81" s="22"/>
      <c r="J81" s="22"/>
      <c r="K81" s="22"/>
      <c r="L81" s="22"/>
      <c r="M81" s="22"/>
      <c r="N81" s="22"/>
      <c r="O81" s="2" t="s">
        <v>96</v>
      </c>
      <c r="P81" s="2">
        <f>IF($D$6=Ale!$C$7,Pri!L38,Sec!L38)</f>
        <v>10</v>
      </c>
      <c r="Z81" s="22"/>
      <c r="AA81" s="22"/>
      <c r="AB81" s="22"/>
      <c r="AC81" s="22"/>
      <c r="AD81" s="22"/>
      <c r="AE81" s="22"/>
      <c r="AF81" s="22"/>
      <c r="AG81" s="22"/>
      <c r="AH81" s="22"/>
    </row>
    <row r="82" spans="3:34" ht="30" customHeight="1" x14ac:dyDescent="0.45">
      <c r="C82" s="60"/>
      <c r="D82" s="60"/>
      <c r="E82" s="60"/>
      <c r="F82" s="60"/>
      <c r="G82" s="60"/>
      <c r="H82" s="60"/>
      <c r="I82" s="22"/>
      <c r="J82" s="22"/>
      <c r="K82" s="22"/>
      <c r="L82" s="22"/>
      <c r="M82" s="22"/>
      <c r="N82" s="22"/>
      <c r="Z82" s="22"/>
      <c r="AA82" s="22"/>
      <c r="AB82" s="22"/>
      <c r="AC82" s="22"/>
      <c r="AD82" s="22"/>
      <c r="AE82" s="22"/>
      <c r="AF82" s="22"/>
      <c r="AG82" s="22"/>
      <c r="AH82" s="22"/>
    </row>
    <row r="83" spans="3:34" ht="30" customHeight="1" x14ac:dyDescent="0.45">
      <c r="C83" s="60"/>
      <c r="D83" s="60"/>
      <c r="E83" s="60"/>
      <c r="F83" s="60"/>
      <c r="G83" s="60"/>
      <c r="H83" s="60"/>
      <c r="I83" s="22"/>
      <c r="J83" s="22"/>
      <c r="K83" s="22"/>
      <c r="L83" s="22"/>
      <c r="M83" s="22"/>
      <c r="N83" s="22"/>
      <c r="Z83" s="22"/>
      <c r="AA83" s="22"/>
      <c r="AB83" s="22"/>
      <c r="AC83" s="22"/>
      <c r="AD83" s="22"/>
      <c r="AE83" s="22"/>
      <c r="AF83" s="22"/>
      <c r="AG83" s="22"/>
      <c r="AH83" s="22"/>
    </row>
    <row r="84" spans="3:34" ht="30" customHeight="1" x14ac:dyDescent="0.45">
      <c r="C84" s="60"/>
      <c r="D84" s="60"/>
      <c r="E84" s="60"/>
      <c r="F84" s="60"/>
      <c r="G84" s="60"/>
      <c r="H84" s="60"/>
      <c r="I84" s="22"/>
      <c r="J84" s="22"/>
      <c r="K84" s="22"/>
      <c r="L84" s="22"/>
      <c r="M84" s="22"/>
      <c r="N84" s="22"/>
      <c r="Z84" s="22"/>
      <c r="AA84" s="22"/>
      <c r="AB84" s="22"/>
      <c r="AC84" s="22"/>
      <c r="AD84" s="22"/>
      <c r="AE84" s="22"/>
      <c r="AF84" s="22"/>
      <c r="AG84" s="22"/>
      <c r="AH84" s="22"/>
    </row>
    <row r="85" spans="3:34" ht="30" customHeight="1" x14ac:dyDescent="0.45">
      <c r="C85" s="60"/>
      <c r="D85" s="60"/>
      <c r="E85" s="60"/>
      <c r="F85" s="60"/>
      <c r="G85" s="60"/>
      <c r="H85" s="60"/>
      <c r="I85" s="22"/>
      <c r="J85" s="22"/>
      <c r="K85" s="22"/>
      <c r="L85" s="22"/>
      <c r="M85" s="22"/>
      <c r="N85" s="22"/>
      <c r="Z85" s="22"/>
      <c r="AA85" s="22"/>
      <c r="AB85" s="22"/>
      <c r="AC85" s="22"/>
      <c r="AD85" s="22"/>
      <c r="AE85" s="22"/>
      <c r="AF85" s="22"/>
      <c r="AG85" s="22"/>
      <c r="AH85" s="22"/>
    </row>
    <row r="86" spans="3:34" ht="30" customHeight="1" x14ac:dyDescent="0.45">
      <c r="C86" s="60"/>
      <c r="D86" s="60"/>
      <c r="E86" s="60"/>
      <c r="F86" s="60"/>
      <c r="G86" s="60"/>
      <c r="H86" s="60"/>
      <c r="I86" s="22"/>
      <c r="J86" s="22"/>
      <c r="K86" s="22"/>
      <c r="L86" s="22"/>
      <c r="M86" s="22"/>
      <c r="N86" s="22"/>
      <c r="Z86" s="22"/>
      <c r="AA86" s="22"/>
      <c r="AB86" s="22"/>
      <c r="AC86" s="22"/>
      <c r="AD86" s="22"/>
      <c r="AE86" s="22"/>
      <c r="AF86" s="22"/>
      <c r="AG86" s="22"/>
      <c r="AH86" s="22"/>
    </row>
    <row r="87" spans="3:34" ht="30" customHeight="1" x14ac:dyDescent="0.45">
      <c r="C87" s="60"/>
      <c r="D87" s="60"/>
      <c r="E87" s="60"/>
      <c r="F87" s="60"/>
      <c r="G87" s="60"/>
      <c r="H87" s="60"/>
      <c r="I87" s="22"/>
      <c r="J87" s="22"/>
      <c r="K87" s="22"/>
      <c r="L87" s="22"/>
      <c r="M87" s="22"/>
      <c r="N87" s="22"/>
      <c r="Z87" s="22"/>
      <c r="AA87" s="22"/>
      <c r="AB87" s="22"/>
      <c r="AC87" s="22"/>
      <c r="AD87" s="22"/>
      <c r="AE87" s="22"/>
      <c r="AF87" s="22"/>
      <c r="AG87" s="22"/>
      <c r="AH87" s="22"/>
    </row>
    <row r="88" spans="3:34" ht="30" customHeight="1" x14ac:dyDescent="0.45">
      <c r="C88" s="60"/>
      <c r="D88" s="60"/>
      <c r="E88" s="60"/>
      <c r="F88" s="60"/>
      <c r="G88" s="60"/>
      <c r="H88" s="60"/>
      <c r="I88" s="22"/>
      <c r="J88" s="22"/>
      <c r="K88" s="22"/>
      <c r="L88" s="22"/>
      <c r="M88" s="22"/>
      <c r="N88" s="22"/>
      <c r="O88" s="2" t="s">
        <v>98</v>
      </c>
      <c r="P88" s="2">
        <f>IF($D$6=Ale!$C$7,Pri!L41,Sec!L41)</f>
        <v>0</v>
      </c>
      <c r="Z88" s="22"/>
      <c r="AA88" s="22"/>
      <c r="AB88" s="22"/>
      <c r="AC88" s="22"/>
      <c r="AD88" s="22"/>
      <c r="AE88" s="22"/>
      <c r="AF88" s="22"/>
      <c r="AG88" s="22"/>
      <c r="AH88" s="22"/>
    </row>
    <row r="89" spans="3:34" ht="30" customHeight="1" x14ac:dyDescent="0.45">
      <c r="C89" s="60"/>
      <c r="D89" s="60"/>
      <c r="E89" s="60"/>
      <c r="F89" s="60"/>
      <c r="G89" s="60"/>
      <c r="H89" s="60"/>
      <c r="I89" s="22"/>
      <c r="J89" s="22"/>
      <c r="K89" s="22"/>
      <c r="L89" s="22"/>
      <c r="M89" s="22"/>
      <c r="N89" s="22"/>
      <c r="O89" s="2" t="s">
        <v>99</v>
      </c>
      <c r="P89" s="2">
        <f>IF($D$6=Ale!$C$7,Pri!L42,Sec!L42)</f>
        <v>0</v>
      </c>
      <c r="Z89" s="22"/>
      <c r="AA89" s="22"/>
      <c r="AB89" s="22"/>
      <c r="AC89" s="22"/>
      <c r="AD89" s="22"/>
      <c r="AE89" s="22"/>
      <c r="AF89" s="22"/>
      <c r="AG89" s="22"/>
      <c r="AH89" s="22"/>
    </row>
    <row r="90" spans="3:34" ht="30" customHeight="1" x14ac:dyDescent="0.45">
      <c r="C90" s="60"/>
      <c r="D90" s="60"/>
      <c r="E90" s="60"/>
      <c r="F90" s="60"/>
      <c r="G90" s="60"/>
      <c r="H90" s="60"/>
      <c r="I90" s="22"/>
      <c r="J90" s="22"/>
      <c r="K90" s="22"/>
      <c r="L90" s="22"/>
      <c r="M90" s="22"/>
      <c r="N90" s="22"/>
      <c r="O90" s="2" t="s">
        <v>100</v>
      </c>
      <c r="P90" s="2">
        <f>IF($D$6=Ale!$C$7,Pri!L43,Sec!L43)</f>
        <v>0</v>
      </c>
      <c r="Z90" s="22"/>
      <c r="AA90" s="22"/>
      <c r="AB90" s="22"/>
      <c r="AC90" s="22"/>
      <c r="AD90" s="22"/>
      <c r="AE90" s="22"/>
      <c r="AF90" s="22"/>
      <c r="AG90" s="22"/>
      <c r="AH90" s="22"/>
    </row>
    <row r="91" spans="3:34" ht="30" customHeight="1" x14ac:dyDescent="0.45">
      <c r="C91" s="60"/>
      <c r="D91" s="60"/>
      <c r="E91" s="60"/>
      <c r="F91" s="60"/>
      <c r="G91" s="60"/>
      <c r="H91" s="60"/>
      <c r="I91" s="22"/>
      <c r="J91" s="22"/>
      <c r="K91" s="22"/>
      <c r="L91" s="22"/>
      <c r="M91" s="22"/>
      <c r="N91" s="22"/>
      <c r="O91" s="2" t="s">
        <v>101</v>
      </c>
      <c r="P91" s="2">
        <f>IF($D$6=Ale!$C$7,Pri!L44,Sec!L44)</f>
        <v>0</v>
      </c>
      <c r="Z91" s="22"/>
      <c r="AA91" s="22"/>
      <c r="AB91" s="22"/>
      <c r="AC91" s="22"/>
      <c r="AD91" s="22"/>
      <c r="AE91" s="22"/>
      <c r="AF91" s="22"/>
      <c r="AG91" s="22"/>
      <c r="AH91" s="22"/>
    </row>
    <row r="92" spans="3:34" ht="30" customHeight="1" x14ac:dyDescent="0.45">
      <c r="C92" s="60"/>
      <c r="D92" s="60"/>
      <c r="E92" s="60"/>
      <c r="F92" s="60"/>
      <c r="G92" s="60"/>
      <c r="H92" s="60"/>
      <c r="I92" s="22"/>
      <c r="J92" s="22"/>
      <c r="K92" s="22"/>
      <c r="L92" s="22"/>
      <c r="M92" s="22"/>
      <c r="N92" s="22"/>
      <c r="O92" s="2" t="s">
        <v>102</v>
      </c>
      <c r="P92" s="2">
        <f>IF($D$6=Ale!$C$7,Pri!L45,Sec!L45)</f>
        <v>0</v>
      </c>
      <c r="Z92" s="22"/>
      <c r="AA92" s="22"/>
      <c r="AB92" s="22"/>
      <c r="AC92" s="22"/>
      <c r="AD92" s="22"/>
      <c r="AE92" s="22"/>
      <c r="AF92" s="22"/>
      <c r="AG92" s="22"/>
      <c r="AH92" s="22"/>
    </row>
    <row r="93" spans="3:34" ht="89.25" customHeight="1" x14ac:dyDescent="0.45">
      <c r="C93" s="60"/>
      <c r="D93" s="60"/>
      <c r="E93" s="60"/>
      <c r="F93" s="60"/>
      <c r="G93" s="60"/>
      <c r="H93" s="60"/>
      <c r="I93" s="22"/>
      <c r="J93" s="22"/>
      <c r="K93" s="22"/>
      <c r="L93" s="22"/>
      <c r="M93" s="22"/>
      <c r="N93" s="22"/>
      <c r="O93" s="2" t="s">
        <v>103</v>
      </c>
      <c r="P93" s="2">
        <f>IF($D$6=Ale!$C$7,Pri!L46,Sec!L46)</f>
        <v>0</v>
      </c>
      <c r="Z93" s="22"/>
      <c r="AA93" s="22"/>
      <c r="AB93" s="22"/>
      <c r="AC93" s="22"/>
      <c r="AD93" s="22"/>
      <c r="AE93" s="22"/>
      <c r="AF93" s="22"/>
      <c r="AG93" s="22"/>
      <c r="AH93" s="22"/>
    </row>
    <row r="94" spans="3:34" ht="30" customHeight="1" x14ac:dyDescent="0.45">
      <c r="C94" s="60"/>
      <c r="D94" s="86" t="s">
        <v>219</v>
      </c>
      <c r="E94" s="60"/>
      <c r="F94" s="60"/>
      <c r="G94" s="60"/>
      <c r="H94" s="60"/>
      <c r="I94" s="22"/>
      <c r="J94" s="22"/>
      <c r="K94" s="22"/>
      <c r="L94" s="22"/>
      <c r="M94" s="22"/>
      <c r="N94" s="22"/>
      <c r="Z94" s="22"/>
      <c r="AA94" s="22"/>
      <c r="AB94" s="22"/>
      <c r="AC94" s="22"/>
      <c r="AD94" s="22"/>
      <c r="AE94" s="22"/>
      <c r="AF94" s="22"/>
      <c r="AG94" s="22"/>
      <c r="AH94" s="22"/>
    </row>
    <row r="95" spans="3:34" ht="30" customHeight="1" x14ac:dyDescent="0.45">
      <c r="C95" s="60"/>
      <c r="D95" s="60"/>
      <c r="E95" s="60"/>
      <c r="F95" s="60"/>
      <c r="G95" s="60"/>
      <c r="H95" s="60"/>
      <c r="I95" s="22"/>
      <c r="J95" s="22"/>
      <c r="K95" s="22"/>
      <c r="L95" s="22"/>
      <c r="M95" s="22"/>
      <c r="N95" s="22"/>
      <c r="Z95" s="22"/>
      <c r="AA95" s="22"/>
      <c r="AB95" s="22"/>
      <c r="AC95" s="22"/>
      <c r="AD95" s="22"/>
      <c r="AE95" s="22"/>
      <c r="AF95" s="22"/>
      <c r="AG95" s="22"/>
      <c r="AH95" s="22"/>
    </row>
    <row r="96" spans="3:34" ht="30" customHeight="1" x14ac:dyDescent="0.45">
      <c r="I96" s="22"/>
      <c r="J96" s="22"/>
      <c r="K96" s="22"/>
      <c r="L96" s="22"/>
      <c r="M96" s="22"/>
      <c r="N96" s="22"/>
      <c r="Z96" s="22"/>
      <c r="AA96" s="22"/>
      <c r="AB96" s="22"/>
      <c r="AC96" s="22"/>
      <c r="AD96" s="22"/>
      <c r="AE96" s="22"/>
      <c r="AF96" s="22"/>
      <c r="AG96" s="22"/>
      <c r="AH96" s="22"/>
    </row>
    <row r="97" spans="3:34" ht="30" customHeight="1" x14ac:dyDescent="0.45">
      <c r="C97" s="60"/>
      <c r="D97" s="60"/>
      <c r="E97" s="60"/>
      <c r="F97" s="60"/>
      <c r="G97" s="60"/>
      <c r="H97" s="60"/>
      <c r="I97" s="22"/>
      <c r="J97" s="22"/>
      <c r="K97" s="22"/>
      <c r="L97" s="22"/>
      <c r="M97" s="22"/>
      <c r="N97" s="22"/>
      <c r="Z97" s="22"/>
      <c r="AA97" s="22"/>
      <c r="AB97" s="22"/>
      <c r="AC97" s="22"/>
      <c r="AD97" s="22"/>
      <c r="AE97" s="22"/>
      <c r="AF97" s="22"/>
      <c r="AG97" s="22"/>
      <c r="AH97" s="22"/>
    </row>
    <row r="98" spans="3:34" ht="30" customHeight="1" x14ac:dyDescent="0.45">
      <c r="C98" s="60" t="s">
        <v>72</v>
      </c>
      <c r="D98" s="60"/>
      <c r="E98" s="60"/>
      <c r="F98" s="60"/>
      <c r="G98" s="60"/>
      <c r="H98" s="60" t="s">
        <v>167</v>
      </c>
      <c r="I98" s="22"/>
      <c r="J98" s="22"/>
      <c r="K98" s="22"/>
      <c r="L98" s="22"/>
      <c r="M98" s="22"/>
      <c r="N98" s="22"/>
      <c r="Z98" s="22"/>
      <c r="AA98" s="22"/>
      <c r="AB98" s="22"/>
      <c r="AC98" s="22"/>
      <c r="AD98" s="22"/>
      <c r="AE98" s="22"/>
      <c r="AF98" s="22"/>
      <c r="AG98" s="22"/>
      <c r="AH98" s="22"/>
    </row>
    <row r="99" spans="3:34" ht="30" customHeight="1" x14ac:dyDescent="0.45">
      <c r="I99" s="22"/>
      <c r="J99" s="22"/>
      <c r="K99" s="22"/>
      <c r="L99" s="22"/>
      <c r="M99" s="22"/>
      <c r="N99" s="22"/>
      <c r="Z99" s="22"/>
      <c r="AA99" s="22"/>
      <c r="AB99" s="22"/>
      <c r="AC99" s="22"/>
      <c r="AD99" s="22"/>
      <c r="AE99" s="22"/>
      <c r="AF99" s="22"/>
      <c r="AG99" s="22"/>
      <c r="AH99" s="22"/>
    </row>
    <row r="100" spans="3:34" ht="30" customHeight="1" x14ac:dyDescent="0.45">
      <c r="C100" s="60"/>
      <c r="D100" s="60"/>
      <c r="E100" s="60"/>
      <c r="F100" s="60"/>
      <c r="G100" s="60"/>
      <c r="H100" s="60"/>
      <c r="I100" s="22"/>
      <c r="J100" s="22"/>
      <c r="K100" s="22"/>
      <c r="L100" s="22"/>
      <c r="M100" s="22"/>
      <c r="N100" s="22"/>
      <c r="Z100" s="22"/>
      <c r="AA100" s="22"/>
      <c r="AB100" s="22"/>
      <c r="AC100" s="22"/>
      <c r="AD100" s="22"/>
      <c r="AE100" s="22"/>
      <c r="AF100" s="22"/>
      <c r="AG100" s="22"/>
      <c r="AH100" s="22"/>
    </row>
    <row r="101" spans="3:34" ht="30" customHeight="1" x14ac:dyDescent="0.45">
      <c r="C101" s="60"/>
      <c r="D101" s="60"/>
      <c r="E101" s="60"/>
      <c r="F101" s="60"/>
      <c r="G101" s="60"/>
      <c r="H101" s="60"/>
      <c r="I101" s="22"/>
      <c r="J101" s="22"/>
      <c r="K101" s="22"/>
      <c r="L101" s="22"/>
      <c r="M101" s="22"/>
      <c r="N101" s="22"/>
      <c r="Z101" s="22"/>
      <c r="AA101" s="22"/>
      <c r="AB101" s="22"/>
      <c r="AC101" s="22"/>
      <c r="AD101" s="22"/>
      <c r="AE101" s="22"/>
      <c r="AF101" s="22"/>
      <c r="AG101" s="22"/>
      <c r="AH101" s="22"/>
    </row>
    <row r="102" spans="3:34" ht="21" x14ac:dyDescent="0.45">
      <c r="C102" s="60"/>
      <c r="D102" s="60"/>
      <c r="E102" s="60"/>
      <c r="F102" s="60"/>
      <c r="G102" s="60"/>
      <c r="H102" s="60"/>
      <c r="I102" s="22"/>
      <c r="J102" s="22"/>
      <c r="K102" s="22"/>
      <c r="L102" s="22"/>
      <c r="M102" s="22"/>
      <c r="N102" s="22"/>
      <c r="Z102" s="22"/>
      <c r="AA102" s="22"/>
      <c r="AB102" s="22"/>
      <c r="AC102" s="22"/>
      <c r="AD102" s="22"/>
      <c r="AE102" s="22"/>
      <c r="AF102" s="22"/>
      <c r="AG102" s="22"/>
      <c r="AH102" s="22"/>
    </row>
    <row r="103" spans="3:34" ht="21" x14ac:dyDescent="0.45">
      <c r="C103" s="60"/>
      <c r="D103" s="60"/>
      <c r="E103" s="60"/>
      <c r="F103" s="60"/>
      <c r="G103" s="60"/>
      <c r="H103" s="60"/>
      <c r="I103" s="22"/>
      <c r="J103" s="22"/>
      <c r="K103" s="22"/>
      <c r="L103" s="22"/>
      <c r="M103" s="22"/>
      <c r="N103" s="22"/>
      <c r="Z103" s="22"/>
      <c r="AA103" s="22"/>
      <c r="AB103" s="22"/>
      <c r="AC103" s="22"/>
      <c r="AD103" s="22"/>
      <c r="AE103" s="22"/>
      <c r="AF103" s="22"/>
      <c r="AG103" s="22"/>
      <c r="AH103" s="22"/>
    </row>
    <row r="104" spans="3:34" ht="21" x14ac:dyDescent="0.45">
      <c r="C104" s="60"/>
      <c r="D104" s="60"/>
      <c r="E104" s="60"/>
      <c r="F104" s="60"/>
      <c r="G104" s="60"/>
      <c r="H104" s="60"/>
      <c r="I104" s="22"/>
      <c r="J104" s="22"/>
      <c r="K104" s="22"/>
      <c r="L104" s="22"/>
      <c r="M104" s="22"/>
      <c r="N104" s="22"/>
      <c r="Z104" s="22"/>
      <c r="AA104" s="22"/>
      <c r="AB104" s="22"/>
      <c r="AC104" s="22"/>
      <c r="AD104" s="22"/>
      <c r="AE104" s="22"/>
      <c r="AF104" s="22"/>
      <c r="AG104" s="22"/>
      <c r="AH104" s="22"/>
    </row>
    <row r="105" spans="3:34" x14ac:dyDescent="0.45">
      <c r="I105" s="22"/>
      <c r="J105" s="22"/>
      <c r="K105" s="22"/>
      <c r="L105" s="22"/>
      <c r="M105" s="22"/>
      <c r="N105" s="22"/>
      <c r="Z105" s="22"/>
      <c r="AA105" s="22"/>
      <c r="AB105" s="22"/>
      <c r="AC105" s="22"/>
      <c r="AD105" s="22"/>
      <c r="AE105" s="22"/>
      <c r="AF105" s="22"/>
      <c r="AG105" s="22"/>
      <c r="AH105" s="22"/>
    </row>
    <row r="106" spans="3:34" ht="21" x14ac:dyDescent="0.45">
      <c r="C106" s="60"/>
      <c r="D106" s="60"/>
      <c r="E106" s="60"/>
      <c r="F106" s="60"/>
      <c r="G106" s="60"/>
      <c r="H106" s="60"/>
      <c r="I106" s="22"/>
      <c r="J106" s="22"/>
      <c r="K106" s="22"/>
      <c r="L106" s="22"/>
      <c r="M106" s="22"/>
      <c r="N106" s="22"/>
      <c r="Z106" s="22"/>
      <c r="AA106" s="22"/>
      <c r="AB106" s="22"/>
      <c r="AC106" s="22"/>
      <c r="AD106" s="22"/>
      <c r="AE106" s="22"/>
      <c r="AF106" s="22"/>
      <c r="AG106" s="22"/>
      <c r="AH106" s="22"/>
    </row>
    <row r="107" spans="3:34" ht="21" x14ac:dyDescent="0.45">
      <c r="C107" s="60"/>
      <c r="D107" s="60"/>
      <c r="E107" s="60"/>
      <c r="F107" s="60"/>
      <c r="G107" s="60"/>
      <c r="H107" s="60"/>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row>
    <row r="108" spans="3:34" ht="21" x14ac:dyDescent="0.45">
      <c r="C108" s="60" t="s">
        <v>84</v>
      </c>
      <c r="D108" s="60"/>
      <c r="E108" s="60"/>
      <c r="F108" s="60"/>
      <c r="G108" s="60"/>
      <c r="H108" s="60" t="s">
        <v>168</v>
      </c>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row>
    <row r="109" spans="3:34" ht="21" x14ac:dyDescent="0.45">
      <c r="C109" s="60"/>
      <c r="D109" s="60"/>
      <c r="E109" s="60"/>
      <c r="F109" s="60"/>
      <c r="G109" s="60"/>
      <c r="H109" s="60"/>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row>
    <row r="110" spans="3:34" ht="21" x14ac:dyDescent="0.45">
      <c r="C110" s="60"/>
      <c r="D110" s="60"/>
      <c r="E110" s="60"/>
      <c r="F110" s="60"/>
      <c r="G110" s="60"/>
      <c r="H110" s="60"/>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row>
    <row r="111" spans="3:34" ht="21" x14ac:dyDescent="0.45">
      <c r="C111" s="60"/>
      <c r="D111" s="60"/>
      <c r="E111" s="60"/>
      <c r="F111" s="60"/>
      <c r="G111" s="60"/>
      <c r="H111" s="60"/>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row>
    <row r="112" spans="3:34" x14ac:dyDescent="0.45">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row>
    <row r="113" spans="3:34" x14ac:dyDescent="0.45">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row>
    <row r="114" spans="3:34" ht="21" x14ac:dyDescent="0.45">
      <c r="C114" s="60"/>
      <c r="I114" s="22"/>
      <c r="J114" s="22"/>
      <c r="K114" s="22"/>
      <c r="L114" s="22"/>
      <c r="M114" s="22"/>
      <c r="N114" s="22"/>
      <c r="O114" s="22"/>
      <c r="P114" s="22"/>
      <c r="Q114" s="22"/>
      <c r="R114" s="22"/>
      <c r="S114" s="22"/>
      <c r="T114" s="22"/>
      <c r="U114" s="22"/>
      <c r="V114" s="22"/>
      <c r="W114" s="22"/>
      <c r="X114" s="22"/>
      <c r="Y114" s="22"/>
      <c r="Z114" s="22"/>
      <c r="AA114" s="22"/>
      <c r="AB114" s="22"/>
      <c r="AC114" s="22"/>
      <c r="AD114" s="22"/>
      <c r="AE114" s="22"/>
      <c r="AF114" s="22"/>
      <c r="AG114" s="22"/>
      <c r="AH114" s="22"/>
    </row>
    <row r="115" spans="3:34" x14ac:dyDescent="0.45">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row>
    <row r="116" spans="3:34" x14ac:dyDescent="0.45">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row>
    <row r="117" spans="3:34" x14ac:dyDescent="0.45">
      <c r="I117" s="22"/>
      <c r="J117" s="22"/>
      <c r="K117" s="22"/>
      <c r="L117" s="22"/>
      <c r="M117" s="22"/>
      <c r="N117" s="22"/>
      <c r="O117" s="22"/>
      <c r="P117" s="22"/>
      <c r="Q117" s="22"/>
      <c r="R117" s="22"/>
      <c r="S117" s="22"/>
      <c r="T117" s="22"/>
      <c r="U117" s="22"/>
      <c r="V117" s="22"/>
      <c r="W117" s="22"/>
      <c r="X117" s="22"/>
      <c r="Y117" s="22"/>
      <c r="Z117" s="22"/>
      <c r="AA117" s="22"/>
      <c r="AB117" s="22"/>
      <c r="AC117" s="22"/>
      <c r="AD117" s="22"/>
      <c r="AE117" s="22"/>
      <c r="AF117" s="22"/>
      <c r="AG117" s="22"/>
      <c r="AH117" s="22"/>
    </row>
    <row r="118" spans="3:34" x14ac:dyDescent="0.45">
      <c r="I118" s="22"/>
      <c r="J118" s="22"/>
      <c r="K118" s="22"/>
      <c r="L118" s="22"/>
      <c r="M118" s="22"/>
      <c r="N118" s="22"/>
      <c r="O118" s="22"/>
      <c r="P118" s="22"/>
      <c r="Q118" s="22"/>
      <c r="R118" s="22"/>
      <c r="S118" s="22"/>
      <c r="T118" s="22"/>
      <c r="U118" s="22"/>
      <c r="V118" s="22"/>
      <c r="W118" s="22"/>
      <c r="X118" s="22"/>
      <c r="Y118" s="22"/>
      <c r="Z118" s="22"/>
      <c r="AA118" s="22"/>
      <c r="AB118" s="22"/>
      <c r="AC118" s="22"/>
      <c r="AD118" s="22"/>
      <c r="AE118" s="22"/>
      <c r="AF118" s="22"/>
      <c r="AG118" s="22"/>
      <c r="AH118" s="22"/>
    </row>
    <row r="119" spans="3:34" x14ac:dyDescent="0.45">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row>
    <row r="120" spans="3:34" x14ac:dyDescent="0.45">
      <c r="I120" s="22"/>
      <c r="J120" s="22"/>
      <c r="K120" s="22"/>
      <c r="L120" s="22"/>
      <c r="M120" s="22"/>
      <c r="N120" s="22"/>
      <c r="O120" s="22"/>
      <c r="P120" s="22"/>
      <c r="Q120" s="22"/>
      <c r="R120" s="22"/>
      <c r="S120" s="22"/>
      <c r="T120" s="22"/>
      <c r="U120" s="22"/>
      <c r="V120" s="22"/>
      <c r="W120" s="22"/>
      <c r="X120" s="22"/>
      <c r="Y120" s="22"/>
      <c r="Z120" s="22"/>
      <c r="AA120" s="22"/>
      <c r="AB120" s="22"/>
      <c r="AC120" s="22"/>
      <c r="AD120" s="22"/>
      <c r="AE120" s="22"/>
      <c r="AF120" s="22"/>
      <c r="AG120" s="22"/>
      <c r="AH120" s="22"/>
    </row>
    <row r="121" spans="3:34" x14ac:dyDescent="0.45">
      <c r="I121" s="22"/>
      <c r="J121" s="22"/>
      <c r="K121" s="22"/>
      <c r="L121" s="22"/>
      <c r="M121" s="22"/>
      <c r="N121" s="22"/>
      <c r="O121" s="22"/>
      <c r="P121" s="22"/>
      <c r="Q121" s="22"/>
      <c r="R121" s="22"/>
      <c r="S121" s="22"/>
      <c r="T121" s="22"/>
      <c r="U121" s="22"/>
      <c r="V121" s="22"/>
      <c r="W121" s="22"/>
      <c r="X121" s="22"/>
      <c r="Y121" s="22"/>
      <c r="Z121" s="22"/>
      <c r="AA121" s="22"/>
      <c r="AB121" s="22"/>
      <c r="AC121" s="22"/>
      <c r="AD121" s="22"/>
      <c r="AE121" s="22"/>
      <c r="AF121" s="22"/>
      <c r="AG121" s="22"/>
      <c r="AH121" s="22"/>
    </row>
    <row r="122" spans="3:34" x14ac:dyDescent="0.45">
      <c r="I122" s="22"/>
      <c r="J122" s="22"/>
      <c r="K122" s="22"/>
      <c r="L122" s="22"/>
      <c r="M122" s="22"/>
      <c r="N122" s="22"/>
      <c r="O122" s="22"/>
      <c r="P122" s="22"/>
      <c r="Q122" s="22"/>
      <c r="R122" s="22"/>
      <c r="S122" s="22"/>
      <c r="T122" s="22"/>
      <c r="U122" s="22"/>
      <c r="V122" s="22"/>
      <c r="W122" s="22"/>
      <c r="X122" s="22"/>
      <c r="Y122" s="22"/>
      <c r="Z122" s="22"/>
      <c r="AA122" s="22"/>
      <c r="AB122" s="22"/>
      <c r="AC122" s="22"/>
      <c r="AD122" s="22"/>
      <c r="AE122" s="22"/>
      <c r="AF122" s="22"/>
      <c r="AG122" s="22"/>
      <c r="AH122" s="22"/>
    </row>
    <row r="123" spans="3:34" ht="21" x14ac:dyDescent="0.45">
      <c r="C123" s="60" t="s">
        <v>54</v>
      </c>
      <c r="I123" s="22"/>
      <c r="J123" s="22"/>
      <c r="K123" s="22"/>
      <c r="L123" s="22"/>
      <c r="M123" s="22"/>
      <c r="N123" s="22"/>
      <c r="O123" s="22"/>
      <c r="P123" s="22"/>
      <c r="Q123" s="22"/>
      <c r="R123" s="22"/>
      <c r="S123" s="22"/>
      <c r="T123" s="22"/>
      <c r="U123" s="22"/>
      <c r="V123" s="22"/>
      <c r="W123" s="22"/>
      <c r="X123" s="22"/>
      <c r="Y123" s="22"/>
      <c r="Z123" s="22"/>
      <c r="AA123" s="22"/>
      <c r="AB123" s="22"/>
      <c r="AC123" s="22"/>
      <c r="AD123" s="22"/>
      <c r="AE123" s="22"/>
      <c r="AF123" s="22"/>
      <c r="AG123" s="22"/>
      <c r="AH123" s="22"/>
    </row>
    <row r="124" spans="3:34" x14ac:dyDescent="0.45">
      <c r="I124" s="22"/>
      <c r="J124" s="22"/>
      <c r="K124" s="22"/>
      <c r="L124" s="22"/>
      <c r="M124" s="22"/>
      <c r="N124" s="22"/>
      <c r="O124" s="22"/>
      <c r="P124" s="22"/>
      <c r="Q124" s="22"/>
      <c r="R124" s="22"/>
      <c r="S124" s="22"/>
      <c r="T124" s="22"/>
      <c r="U124" s="22"/>
      <c r="V124" s="22"/>
      <c r="W124" s="22"/>
      <c r="X124" s="22"/>
      <c r="Y124" s="22"/>
      <c r="Z124" s="22"/>
      <c r="AA124" s="22"/>
      <c r="AB124" s="22"/>
      <c r="AC124" s="22"/>
      <c r="AD124" s="22"/>
      <c r="AE124" s="22"/>
      <c r="AF124" s="22"/>
      <c r="AG124" s="22"/>
      <c r="AH124" s="22"/>
    </row>
    <row r="125" spans="3:34" x14ac:dyDescent="0.45">
      <c r="I125" s="22"/>
      <c r="J125" s="22"/>
      <c r="K125" s="22"/>
      <c r="L125" s="22"/>
      <c r="M125" s="22"/>
      <c r="N125" s="22"/>
      <c r="O125" s="22"/>
      <c r="P125" s="22"/>
      <c r="Q125" s="22"/>
      <c r="R125" s="22"/>
      <c r="S125" s="22"/>
      <c r="T125" s="22"/>
      <c r="U125" s="22"/>
      <c r="V125" s="22"/>
      <c r="W125" s="22"/>
      <c r="X125" s="22"/>
      <c r="Y125" s="22"/>
      <c r="Z125" s="22"/>
      <c r="AA125" s="22"/>
      <c r="AB125" s="22"/>
      <c r="AC125" s="22"/>
      <c r="AD125" s="22"/>
      <c r="AE125" s="22"/>
      <c r="AF125" s="22"/>
      <c r="AG125" s="22"/>
      <c r="AH125" s="22"/>
    </row>
    <row r="126" spans="3:34" x14ac:dyDescent="0.45">
      <c r="I126" s="22"/>
      <c r="J126" s="22"/>
      <c r="K126" s="22"/>
      <c r="L126" s="22"/>
      <c r="M126" s="22"/>
      <c r="N126" s="22"/>
      <c r="O126" s="22"/>
      <c r="P126" s="22"/>
      <c r="Q126" s="22"/>
      <c r="R126" s="22"/>
      <c r="S126" s="22"/>
      <c r="T126" s="22"/>
      <c r="U126" s="22"/>
      <c r="V126" s="22"/>
      <c r="W126" s="22"/>
      <c r="X126" s="22"/>
      <c r="Y126" s="22"/>
      <c r="Z126" s="22"/>
      <c r="AA126" s="22"/>
      <c r="AB126" s="22"/>
      <c r="AC126" s="22"/>
      <c r="AD126" s="22"/>
      <c r="AE126" s="22"/>
      <c r="AF126" s="22"/>
      <c r="AG126" s="22"/>
      <c r="AH126" s="22"/>
    </row>
    <row r="127" spans="3:34" x14ac:dyDescent="0.45">
      <c r="I127" s="22"/>
      <c r="J127" s="22"/>
      <c r="K127" s="22"/>
      <c r="L127" s="22"/>
      <c r="M127" s="22"/>
      <c r="N127" s="22"/>
      <c r="O127" s="22"/>
      <c r="P127" s="22"/>
      <c r="Q127" s="22"/>
      <c r="R127" s="22"/>
      <c r="S127" s="22"/>
      <c r="T127" s="22"/>
      <c r="U127" s="22"/>
      <c r="V127" s="22"/>
      <c r="W127" s="22"/>
      <c r="X127" s="22"/>
      <c r="Y127" s="22"/>
      <c r="Z127" s="22"/>
      <c r="AA127" s="22"/>
      <c r="AB127" s="22"/>
      <c r="AC127" s="22"/>
      <c r="AD127" s="22"/>
      <c r="AE127" s="22"/>
      <c r="AF127" s="22"/>
      <c r="AG127" s="22"/>
      <c r="AH127" s="22"/>
    </row>
    <row r="128" spans="3:34" x14ac:dyDescent="0.45">
      <c r="I128" s="22"/>
      <c r="J128" s="22"/>
      <c r="K128" s="22"/>
      <c r="L128" s="22"/>
      <c r="M128" s="22"/>
      <c r="N128" s="22"/>
      <c r="O128" s="22"/>
      <c r="P128" s="22"/>
      <c r="Q128" s="22"/>
      <c r="R128" s="22"/>
      <c r="S128" s="22"/>
      <c r="T128" s="22"/>
      <c r="U128" s="22"/>
      <c r="V128" s="22"/>
      <c r="W128" s="22"/>
      <c r="X128" s="22"/>
      <c r="Y128" s="22"/>
      <c r="Z128" s="22"/>
      <c r="AA128" s="22"/>
      <c r="AB128" s="22"/>
      <c r="AC128" s="22"/>
      <c r="AD128" s="22"/>
      <c r="AE128" s="22"/>
      <c r="AF128" s="22"/>
      <c r="AG128" s="22"/>
      <c r="AH128" s="22"/>
    </row>
    <row r="129" spans="9:34" x14ac:dyDescent="0.45">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row>
    <row r="130" spans="9:34" x14ac:dyDescent="0.45">
      <c r="I130" s="22"/>
      <c r="J130" s="22"/>
      <c r="K130" s="22"/>
      <c r="L130" s="22"/>
      <c r="M130" s="22"/>
      <c r="N130" s="22"/>
      <c r="O130" s="22"/>
      <c r="P130" s="22"/>
      <c r="Q130" s="22"/>
      <c r="R130" s="22"/>
      <c r="S130" s="22"/>
      <c r="T130" s="22"/>
      <c r="U130" s="22"/>
      <c r="V130" s="22"/>
      <c r="W130" s="22"/>
      <c r="X130" s="22"/>
      <c r="Y130" s="22"/>
      <c r="Z130" s="22"/>
      <c r="AA130" s="22"/>
      <c r="AB130" s="22"/>
      <c r="AC130" s="22"/>
      <c r="AD130" s="22"/>
      <c r="AE130" s="22"/>
      <c r="AF130" s="22"/>
      <c r="AG130" s="22"/>
      <c r="AH130" s="22"/>
    </row>
    <row r="131" spans="9:34" x14ac:dyDescent="0.45">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row>
    <row r="132" spans="9:34" x14ac:dyDescent="0.45">
      <c r="I132" s="22"/>
      <c r="J132" s="22"/>
      <c r="K132" s="22"/>
      <c r="L132" s="22"/>
      <c r="M132" s="22"/>
      <c r="N132" s="22"/>
      <c r="O132" s="22"/>
      <c r="P132" s="22"/>
      <c r="Q132" s="22"/>
      <c r="R132" s="22"/>
      <c r="S132" s="22"/>
      <c r="T132" s="22"/>
      <c r="U132" s="22"/>
      <c r="V132" s="22"/>
      <c r="W132" s="22"/>
      <c r="X132" s="22"/>
      <c r="Y132" s="22"/>
      <c r="Z132" s="22"/>
      <c r="AA132" s="22"/>
      <c r="AB132" s="22"/>
      <c r="AC132" s="22"/>
      <c r="AD132" s="22"/>
      <c r="AE132" s="22"/>
      <c r="AF132" s="22"/>
      <c r="AG132" s="22"/>
      <c r="AH132" s="22"/>
    </row>
    <row r="133" spans="9:34" x14ac:dyDescent="0.45">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row>
    <row r="134" spans="9:34" x14ac:dyDescent="0.45">
      <c r="I134" s="22"/>
      <c r="J134" s="22"/>
      <c r="K134" s="22"/>
      <c r="L134" s="22"/>
      <c r="M134" s="22"/>
      <c r="N134" s="22"/>
      <c r="O134" s="22"/>
      <c r="P134" s="22"/>
      <c r="Q134" s="22"/>
      <c r="R134" s="22"/>
      <c r="S134" s="22"/>
      <c r="T134" s="22"/>
      <c r="U134" s="22"/>
      <c r="V134" s="22"/>
      <c r="W134" s="22"/>
      <c r="X134" s="22"/>
      <c r="Y134" s="22"/>
      <c r="Z134" s="22"/>
      <c r="AA134" s="22"/>
      <c r="AB134" s="22"/>
      <c r="AC134" s="22"/>
      <c r="AD134" s="22"/>
      <c r="AE134" s="22"/>
      <c r="AF134" s="22"/>
      <c r="AG134" s="22"/>
      <c r="AH134" s="22"/>
    </row>
    <row r="135" spans="9:34" x14ac:dyDescent="0.45">
      <c r="I135" s="22"/>
      <c r="J135" s="22"/>
      <c r="K135" s="22"/>
      <c r="L135" s="22"/>
      <c r="M135" s="22"/>
      <c r="N135" s="22"/>
      <c r="O135" s="22"/>
      <c r="P135" s="22"/>
      <c r="Q135" s="22"/>
      <c r="R135" s="22"/>
      <c r="S135" s="22"/>
      <c r="T135" s="22"/>
      <c r="U135" s="22"/>
      <c r="V135" s="22"/>
      <c r="W135" s="22"/>
      <c r="X135" s="22"/>
      <c r="Y135" s="22"/>
      <c r="Z135" s="22"/>
      <c r="AA135" s="22"/>
      <c r="AB135" s="22"/>
      <c r="AC135" s="22"/>
      <c r="AD135" s="22"/>
      <c r="AE135" s="22"/>
      <c r="AF135" s="22"/>
      <c r="AG135" s="22"/>
      <c r="AH135" s="22"/>
    </row>
    <row r="136" spans="9:34" x14ac:dyDescent="0.45">
      <c r="I136" s="22"/>
      <c r="J136" s="22"/>
      <c r="K136" s="22"/>
      <c r="L136" s="22"/>
      <c r="M136" s="22"/>
      <c r="N136" s="22"/>
      <c r="O136" s="22"/>
      <c r="P136" s="22"/>
      <c r="Q136" s="22"/>
      <c r="R136" s="22"/>
      <c r="S136" s="22"/>
      <c r="T136" s="22"/>
      <c r="U136" s="22"/>
      <c r="V136" s="22"/>
      <c r="W136" s="22"/>
      <c r="X136" s="22"/>
      <c r="Y136" s="22"/>
      <c r="Z136" s="22"/>
      <c r="AA136" s="22"/>
      <c r="AB136" s="22"/>
      <c r="AC136" s="22"/>
      <c r="AD136" s="22"/>
      <c r="AE136" s="22"/>
      <c r="AF136" s="22"/>
      <c r="AG136" s="22"/>
      <c r="AH136" s="22"/>
    </row>
    <row r="137" spans="9:34" x14ac:dyDescent="0.45">
      <c r="I137" s="22"/>
      <c r="J137" s="22"/>
      <c r="K137" s="22"/>
      <c r="L137" s="22"/>
      <c r="M137" s="22"/>
      <c r="N137" s="22"/>
      <c r="O137" s="22"/>
      <c r="P137" s="22"/>
      <c r="Q137" s="22"/>
      <c r="R137" s="22"/>
      <c r="S137" s="22"/>
      <c r="T137" s="22"/>
      <c r="U137" s="22"/>
      <c r="V137" s="22"/>
      <c r="W137" s="22"/>
      <c r="X137" s="22"/>
      <c r="Y137" s="22"/>
      <c r="Z137" s="22"/>
      <c r="AA137" s="22"/>
      <c r="AB137" s="22"/>
      <c r="AC137" s="22"/>
      <c r="AD137" s="22"/>
      <c r="AE137" s="22"/>
      <c r="AF137" s="22"/>
      <c r="AG137" s="22"/>
      <c r="AH137" s="22"/>
    </row>
    <row r="138" spans="9:34" x14ac:dyDescent="0.45">
      <c r="I138" s="22"/>
      <c r="J138" s="22"/>
      <c r="K138" s="22"/>
      <c r="L138" s="22"/>
      <c r="M138" s="22"/>
      <c r="N138" s="22"/>
      <c r="O138" s="22"/>
      <c r="P138" s="22"/>
      <c r="Q138" s="22"/>
      <c r="R138" s="22"/>
      <c r="S138" s="22"/>
      <c r="T138" s="22"/>
      <c r="U138" s="22"/>
      <c r="V138" s="22"/>
      <c r="W138" s="22"/>
      <c r="X138" s="22"/>
      <c r="Y138" s="22"/>
      <c r="Z138" s="22"/>
      <c r="AA138" s="22"/>
      <c r="AB138" s="22"/>
      <c r="AC138" s="22"/>
      <c r="AD138" s="22"/>
      <c r="AE138" s="22"/>
      <c r="AF138" s="22"/>
      <c r="AG138" s="22"/>
      <c r="AH138" s="22"/>
    </row>
    <row r="139" spans="9:34" x14ac:dyDescent="0.45">
      <c r="I139" s="22"/>
      <c r="J139" s="22"/>
      <c r="K139" s="22"/>
      <c r="L139" s="22"/>
      <c r="M139" s="22"/>
      <c r="N139" s="22"/>
      <c r="O139" s="22"/>
      <c r="P139" s="22"/>
      <c r="Q139" s="22"/>
      <c r="R139" s="22"/>
      <c r="S139" s="22"/>
      <c r="T139" s="22"/>
      <c r="U139" s="22"/>
      <c r="V139" s="22"/>
      <c r="W139" s="22"/>
      <c r="X139" s="22"/>
      <c r="Y139" s="22"/>
      <c r="Z139" s="22"/>
      <c r="AA139" s="22"/>
      <c r="AB139" s="22"/>
      <c r="AC139" s="22"/>
      <c r="AD139" s="22"/>
      <c r="AE139" s="22"/>
      <c r="AF139" s="22"/>
      <c r="AG139" s="22"/>
      <c r="AH139" s="22"/>
    </row>
    <row r="140" spans="9:34" x14ac:dyDescent="0.45">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row>
    <row r="141" spans="9:34" x14ac:dyDescent="0.45">
      <c r="I141" s="22"/>
      <c r="J141" s="22"/>
      <c r="K141" s="22"/>
      <c r="L141" s="22"/>
      <c r="M141" s="22"/>
      <c r="N141" s="22"/>
      <c r="O141" s="22"/>
      <c r="P141" s="22"/>
      <c r="Q141" s="22"/>
      <c r="R141" s="22"/>
      <c r="S141" s="22"/>
      <c r="T141" s="22"/>
      <c r="U141" s="22"/>
      <c r="V141" s="22"/>
      <c r="W141" s="22"/>
      <c r="X141" s="22"/>
      <c r="Y141" s="22"/>
      <c r="Z141" s="22"/>
      <c r="AA141" s="22"/>
      <c r="AB141" s="22"/>
      <c r="AC141" s="22"/>
      <c r="AD141" s="22"/>
      <c r="AE141" s="22"/>
      <c r="AF141" s="22"/>
      <c r="AG141" s="22"/>
      <c r="AH141" s="22"/>
    </row>
    <row r="142" spans="9:34" x14ac:dyDescent="0.45">
      <c r="I142" s="22"/>
      <c r="J142" s="22"/>
      <c r="K142" s="22"/>
      <c r="L142" s="22"/>
      <c r="M142" s="22"/>
      <c r="N142" s="22"/>
      <c r="O142" s="22"/>
      <c r="P142" s="22"/>
      <c r="Q142" s="22"/>
      <c r="R142" s="22"/>
      <c r="S142" s="22"/>
      <c r="T142" s="22"/>
      <c r="U142" s="22"/>
      <c r="V142" s="22"/>
      <c r="W142" s="22"/>
      <c r="X142" s="22"/>
      <c r="Y142" s="22"/>
      <c r="Z142" s="22"/>
      <c r="AA142" s="22"/>
      <c r="AB142" s="22"/>
      <c r="AC142" s="22"/>
    </row>
  </sheetData>
  <sheetProtection algorithmName="SHA-512" hashValue="O/NCNJ1rooi3UxrnqeCH2zLbKrFlJNPZ8Tn0I/1o7erC6i7zcxiIjzPiDbLONgSXCMSaN21DEO4epauAXs7A+A==" saltValue="0naqlNmKMsANuKQtfVR6Sw==" spinCount="100000" sheet="1" objects="1" scenarios="1" formatCells="0" formatColumns="0" formatRows="0" selectLockedCells="1"/>
  <mergeCells count="4">
    <mergeCell ref="D6:G6"/>
    <mergeCell ref="D22:E22"/>
    <mergeCell ref="D9:H10"/>
    <mergeCell ref="D12:H13"/>
  </mergeCells>
  <conditionalFormatting sqref="D23">
    <cfRule type="cellIs" dxfId="20" priority="21" operator="lessThan">
      <formula>0.46</formula>
    </cfRule>
    <cfRule type="cellIs" dxfId="19" priority="23" operator="greaterThan">
      <formula>0.65</formula>
    </cfRule>
    <cfRule type="cellIs" dxfId="18" priority="24" operator="between">
      <formula>0.65</formula>
      <formula>0.45</formula>
    </cfRule>
  </conditionalFormatting>
  <conditionalFormatting sqref="D31">
    <cfRule type="cellIs" dxfId="17" priority="16" operator="lessThan">
      <formula>31</formula>
    </cfRule>
    <cfRule type="cellIs" dxfId="16" priority="17" operator="between">
      <formula>31</formula>
      <formula>36</formula>
    </cfRule>
    <cfRule type="cellIs" dxfId="15" priority="22" operator="greaterThan">
      <formula>36</formula>
    </cfRule>
  </conditionalFormatting>
  <conditionalFormatting sqref="D39">
    <cfRule type="cellIs" dxfId="14" priority="13" operator="lessThan">
      <formula>31</formula>
    </cfRule>
    <cfRule type="cellIs" dxfId="13" priority="14" operator="between">
      <formula>31</formula>
      <formula>36</formula>
    </cfRule>
    <cfRule type="cellIs" dxfId="12" priority="15" operator="greaterThan">
      <formula>36</formula>
    </cfRule>
  </conditionalFormatting>
  <conditionalFormatting sqref="D47">
    <cfRule type="cellIs" dxfId="11" priority="10" operator="lessThan">
      <formula>31</formula>
    </cfRule>
    <cfRule type="cellIs" dxfId="10" priority="11" operator="between">
      <formula>31</formula>
      <formula>36</formula>
    </cfRule>
    <cfRule type="cellIs" dxfId="9" priority="12" operator="greaterThan">
      <formula>36</formula>
    </cfRule>
  </conditionalFormatting>
  <conditionalFormatting sqref="G31">
    <cfRule type="cellIs" dxfId="8" priority="7" operator="lessThan">
      <formula>31</formula>
    </cfRule>
    <cfRule type="cellIs" dxfId="7" priority="8" operator="between">
      <formula>31</formula>
      <formula>36</formula>
    </cfRule>
    <cfRule type="cellIs" dxfId="6" priority="9" operator="greaterThan">
      <formula>36</formula>
    </cfRule>
  </conditionalFormatting>
  <conditionalFormatting sqref="G39">
    <cfRule type="cellIs" dxfId="5" priority="4" operator="lessThan">
      <formula>31</formula>
    </cfRule>
    <cfRule type="cellIs" dxfId="4" priority="5" operator="between">
      <formula>31</formula>
      <formula>36</formula>
    </cfRule>
    <cfRule type="cellIs" dxfId="3" priority="6" operator="greaterThan">
      <formula>36</formula>
    </cfRule>
  </conditionalFormatting>
  <conditionalFormatting sqref="E23">
    <cfRule type="expression" dxfId="2" priority="1">
      <formula>D23&lt;0.45</formula>
    </cfRule>
    <cfRule type="expression" dxfId="1" priority="2">
      <formula>AND(D23&gt;0.44,D23&lt;0.66)</formula>
    </cfRule>
    <cfRule type="expression" dxfId="0" priority="3">
      <formula>D23&gt;0.65</formula>
    </cfRule>
  </conditionalFormatting>
  <dataValidations count="1">
    <dataValidation type="list" allowBlank="1" showInputMessage="1" showErrorMessage="1" sqref="D6:G6" xr:uid="{00000000-0002-0000-0500-000000000000}">
      <formula1>$Y$6:$Y$7</formula1>
    </dataValidation>
  </dataValidations>
  <pageMargins left="0.511811024" right="0.511811024" top="0.78740157499999996" bottom="0.78740157499999996" header="0.31496062000000002" footer="0.31496062000000002"/>
  <pageSetup paperSize="9" scale="43" fitToHeight="0" orientation="landscape" r:id="rId1"/>
  <rowBreaks count="2" manualBreakCount="2">
    <brk id="27" min="2" max="13" man="1"/>
    <brk id="54" min="2" max="13" man="1"/>
  </rowBreaks>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C101"/>
  <sheetViews>
    <sheetView showGridLines="0" showRowColHeaders="0" zoomScale="90" zoomScaleNormal="90" workbookViewId="0">
      <selection activeCell="C7" sqref="C7:L7"/>
    </sheetView>
  </sheetViews>
  <sheetFormatPr baseColWidth="10" defaultColWidth="9.06640625" defaultRowHeight="14.25" x14ac:dyDescent="0.45"/>
  <cols>
    <col min="1" max="1" width="27.73046875" style="1" customWidth="1"/>
    <col min="2" max="2" width="3.86328125" customWidth="1"/>
    <col min="3" max="3" width="7.73046875" style="67" customWidth="1"/>
    <col min="4" max="4" width="3.1328125" style="67" customWidth="1"/>
    <col min="5" max="18" width="8.86328125" style="67" customWidth="1"/>
    <col min="22" max="23" width="9.1328125" style="2"/>
  </cols>
  <sheetData>
    <row r="1" spans="1:29" ht="40.9" customHeight="1" x14ac:dyDescent="0.45">
      <c r="B1" s="140"/>
      <c r="C1" s="141"/>
      <c r="D1" s="142" t="s">
        <v>245</v>
      </c>
      <c r="E1" s="141"/>
      <c r="F1" s="143"/>
      <c r="G1" s="143"/>
      <c r="H1" s="141"/>
      <c r="I1" s="141"/>
      <c r="J1" s="141"/>
      <c r="K1" s="141"/>
      <c r="L1" s="141"/>
      <c r="M1" s="141"/>
      <c r="N1" s="141"/>
      <c r="O1" s="141"/>
      <c r="P1" s="141"/>
      <c r="Q1" s="141"/>
      <c r="R1" s="141"/>
      <c r="S1" s="141"/>
      <c r="T1" s="141"/>
      <c r="U1" s="141"/>
      <c r="V1" s="141"/>
      <c r="W1" s="141"/>
      <c r="X1" s="141"/>
      <c r="Y1" s="141"/>
      <c r="Z1" s="141"/>
      <c r="AA1" s="141"/>
      <c r="AB1" s="141"/>
      <c r="AC1" s="141"/>
    </row>
    <row r="2" spans="1:29" s="3" customFormat="1" ht="33.950000000000003" customHeight="1" x14ac:dyDescent="0.45">
      <c r="A2" s="1"/>
      <c r="B2"/>
      <c r="C2" s="67"/>
      <c r="D2" s="67"/>
      <c r="E2" s="67"/>
      <c r="F2" s="67"/>
      <c r="G2" s="67"/>
      <c r="H2" s="67"/>
      <c r="I2" s="67"/>
      <c r="J2" s="67"/>
      <c r="K2" s="67"/>
      <c r="L2" s="67"/>
      <c r="M2" s="67"/>
      <c r="N2" s="67"/>
      <c r="O2" s="67"/>
      <c r="P2" s="67"/>
      <c r="Q2" s="67"/>
      <c r="R2" s="67"/>
      <c r="S2"/>
      <c r="T2"/>
      <c r="U2"/>
      <c r="V2" s="2"/>
      <c r="W2" s="2"/>
      <c r="X2"/>
      <c r="Y2"/>
      <c r="Z2"/>
      <c r="AA2"/>
      <c r="AB2"/>
      <c r="AC2"/>
    </row>
    <row r="3" spans="1:29" s="3" customFormat="1" ht="21.6" customHeight="1" x14ac:dyDescent="0.7">
      <c r="A3" s="1"/>
      <c r="C3" s="125" t="s">
        <v>188</v>
      </c>
      <c r="D3" s="125"/>
      <c r="E3" s="125"/>
      <c r="F3" s="125"/>
      <c r="G3" s="125"/>
      <c r="H3" s="125"/>
      <c r="I3" s="125"/>
      <c r="J3" s="125"/>
      <c r="K3" s="125"/>
      <c r="L3" s="61"/>
      <c r="M3" s="61"/>
      <c r="N3" s="61"/>
      <c r="O3" s="61"/>
      <c r="P3" s="61"/>
      <c r="Q3" s="61"/>
      <c r="R3" s="61"/>
      <c r="V3" s="20"/>
      <c r="W3" s="20"/>
    </row>
    <row r="4" spans="1:29" s="3" customFormat="1" ht="21.6" customHeight="1" x14ac:dyDescent="0.45">
      <c r="A4" s="1"/>
      <c r="C4" s="62"/>
      <c r="D4" s="62"/>
      <c r="E4" s="62"/>
      <c r="F4" s="62"/>
      <c r="G4" s="62"/>
      <c r="H4" s="62"/>
      <c r="I4" s="62"/>
      <c r="J4" s="62"/>
      <c r="K4" s="62"/>
      <c r="L4" s="62"/>
      <c r="M4" s="62"/>
      <c r="N4" s="62"/>
      <c r="O4" s="62"/>
      <c r="P4" s="62"/>
      <c r="Q4" s="61"/>
      <c r="R4" s="61"/>
      <c r="V4" s="20"/>
      <c r="W4" s="20"/>
    </row>
    <row r="5" spans="1:29" ht="30" customHeight="1" x14ac:dyDescent="0.45">
      <c r="B5" s="3"/>
      <c r="C5" s="62"/>
      <c r="D5" s="62"/>
      <c r="E5" s="62"/>
      <c r="F5" s="62"/>
      <c r="G5" s="62"/>
      <c r="H5" s="62"/>
      <c r="I5" s="62"/>
      <c r="J5" s="62"/>
      <c r="K5" s="62"/>
      <c r="L5" s="62"/>
      <c r="M5" s="62"/>
      <c r="N5" s="62"/>
      <c r="O5" s="62"/>
      <c r="P5" s="62"/>
      <c r="Q5" s="61"/>
      <c r="R5" s="61"/>
      <c r="S5" s="3"/>
      <c r="T5" s="3"/>
      <c r="U5" s="3"/>
      <c r="V5" s="20"/>
      <c r="W5" s="20"/>
      <c r="X5" s="3"/>
      <c r="Y5" s="3"/>
      <c r="Z5" s="3"/>
      <c r="AA5" s="3"/>
      <c r="AB5" s="3"/>
      <c r="AC5" s="3"/>
    </row>
    <row r="6" spans="1:29" ht="30" customHeight="1" x14ac:dyDescent="0.45">
      <c r="C6" s="126" t="s">
        <v>189</v>
      </c>
      <c r="D6" s="126"/>
      <c r="E6" s="126"/>
      <c r="F6" s="126"/>
      <c r="G6" s="126"/>
      <c r="H6" s="126"/>
      <c r="I6" s="126"/>
      <c r="J6" s="126"/>
      <c r="K6" s="126"/>
      <c r="L6" s="126"/>
      <c r="M6" s="126"/>
      <c r="N6" s="126"/>
      <c r="O6" s="66"/>
      <c r="P6" s="66"/>
      <c r="Q6" s="66"/>
      <c r="R6" s="66"/>
    </row>
    <row r="7" spans="1:29" ht="30" customHeight="1" x14ac:dyDescent="0.45">
      <c r="C7" s="127" t="s">
        <v>191</v>
      </c>
      <c r="D7" s="127"/>
      <c r="E7" s="127"/>
      <c r="F7" s="127"/>
      <c r="G7" s="127"/>
      <c r="H7" s="127"/>
      <c r="I7" s="127"/>
      <c r="J7" s="127"/>
      <c r="K7" s="127"/>
      <c r="L7" s="127"/>
      <c r="M7" s="66"/>
      <c r="N7" s="66"/>
      <c r="O7" s="66"/>
      <c r="P7" s="66"/>
      <c r="Q7" s="66"/>
      <c r="R7" s="66"/>
    </row>
    <row r="8" spans="1:29" ht="30" customHeight="1" x14ac:dyDescent="0.45">
      <c r="V8" s="71" t="s">
        <v>191</v>
      </c>
      <c r="W8" s="2" t="s">
        <v>194</v>
      </c>
    </row>
    <row r="9" spans="1:29" ht="30" customHeight="1" thickBot="1" x14ac:dyDescent="0.5">
      <c r="C9" s="128" t="s">
        <v>190</v>
      </c>
      <c r="D9" s="128"/>
      <c r="E9" s="128"/>
      <c r="F9" s="128"/>
      <c r="G9" s="128"/>
      <c r="H9" s="128"/>
      <c r="I9" s="128"/>
      <c r="J9" s="128"/>
      <c r="K9" s="128"/>
      <c r="L9" s="128"/>
      <c r="M9" s="68"/>
      <c r="N9" s="68"/>
      <c r="O9" s="68"/>
      <c r="P9" s="68"/>
      <c r="Q9" s="68"/>
      <c r="R9" s="68"/>
      <c r="V9" s="71" t="s">
        <v>192</v>
      </c>
      <c r="W9" s="55" t="s">
        <v>195</v>
      </c>
    </row>
    <row r="10" spans="1:29" ht="30" customHeight="1" thickTop="1" thickBot="1" x14ac:dyDescent="0.5">
      <c r="C10" s="129" t="str">
        <f>IF(ISERROR(VLOOKUP(C7,V8:$W$28,2,FALSE)),"",VLOOKUP(C7,$V$8:$W$28,2,FALSE))</f>
        <v>De acuerdo con el reconocido teórico Administración de Michael Porter, se puede analizar la situación competitiva de una empresa mediante el análisis de las cinco fuerzas principales, puede sobre esa base, para trazar una estrategia eficaz para su empresa. Estas cinco fuerzas consisten en la atención al cliente de comercio Fuerza, Fuerza Proveedor Negociación, los nuevos entrantes amenaza, amenaza de sustitutos y Productos La rivalidad entre competidores.</v>
      </c>
      <c r="D10" s="129"/>
      <c r="E10" s="129"/>
      <c r="F10" s="129"/>
      <c r="G10" s="129"/>
      <c r="H10" s="129"/>
      <c r="I10" s="129"/>
      <c r="J10" s="129"/>
      <c r="K10" s="129"/>
      <c r="L10" s="129"/>
      <c r="M10" s="69"/>
      <c r="N10" s="69"/>
      <c r="O10" s="69"/>
      <c r="P10" s="69"/>
      <c r="Q10" s="69"/>
      <c r="R10" s="69"/>
      <c r="V10" s="71" t="s">
        <v>193</v>
      </c>
      <c r="W10" s="55" t="s">
        <v>196</v>
      </c>
    </row>
    <row r="11" spans="1:29" ht="30" customHeight="1" thickTop="1" thickBot="1" x14ac:dyDescent="0.5">
      <c r="C11" s="129"/>
      <c r="D11" s="129"/>
      <c r="E11" s="129"/>
      <c r="F11" s="129"/>
      <c r="G11" s="129"/>
      <c r="H11" s="129"/>
      <c r="I11" s="129"/>
      <c r="J11" s="129"/>
      <c r="K11" s="129"/>
      <c r="L11" s="129"/>
      <c r="M11" s="69"/>
      <c r="N11" s="69"/>
      <c r="O11" s="69"/>
      <c r="P11" s="69"/>
      <c r="Q11" s="69"/>
      <c r="R11" s="69"/>
      <c r="V11" s="71" t="s">
        <v>184</v>
      </c>
      <c r="W11" s="72" t="s">
        <v>197</v>
      </c>
    </row>
    <row r="12" spans="1:29" ht="30" customHeight="1" thickTop="1" thickBot="1" x14ac:dyDescent="0.5">
      <c r="C12" s="129"/>
      <c r="D12" s="129"/>
      <c r="E12" s="129"/>
      <c r="F12" s="129"/>
      <c r="G12" s="129"/>
      <c r="H12" s="129"/>
      <c r="I12" s="129"/>
      <c r="J12" s="129"/>
      <c r="K12" s="129"/>
      <c r="L12" s="129"/>
      <c r="M12" s="69"/>
      <c r="N12" s="69"/>
      <c r="O12" s="69"/>
      <c r="P12" s="69"/>
      <c r="Q12" s="69"/>
      <c r="R12" s="69"/>
      <c r="V12" s="71" t="s">
        <v>185</v>
      </c>
      <c r="W12" s="55" t="s">
        <v>198</v>
      </c>
    </row>
    <row r="13" spans="1:29" ht="30" customHeight="1" thickTop="1" thickBot="1" x14ac:dyDescent="0.5">
      <c r="C13" s="129"/>
      <c r="D13" s="129"/>
      <c r="E13" s="129"/>
      <c r="F13" s="129"/>
      <c r="G13" s="129"/>
      <c r="H13" s="129"/>
      <c r="I13" s="129"/>
      <c r="J13" s="129"/>
      <c r="K13" s="129"/>
      <c r="L13" s="129"/>
      <c r="M13" s="69"/>
      <c r="N13" s="69"/>
      <c r="O13" s="69"/>
      <c r="P13" s="69"/>
      <c r="Q13" s="69"/>
      <c r="R13" s="69"/>
      <c r="V13" s="71" t="s">
        <v>186</v>
      </c>
      <c r="W13" s="55" t="s">
        <v>199</v>
      </c>
    </row>
    <row r="14" spans="1:29" ht="30" customHeight="1" thickTop="1" thickBot="1" x14ac:dyDescent="0.5">
      <c r="C14" s="129"/>
      <c r="D14" s="129"/>
      <c r="E14" s="129"/>
      <c r="F14" s="129"/>
      <c r="G14" s="129"/>
      <c r="H14" s="129"/>
      <c r="I14" s="129"/>
      <c r="J14" s="129"/>
      <c r="K14" s="129"/>
      <c r="L14" s="129"/>
      <c r="M14" s="69"/>
      <c r="N14" s="69"/>
      <c r="O14" s="69"/>
      <c r="P14" s="69"/>
      <c r="Q14" s="69"/>
      <c r="R14" s="69"/>
      <c r="V14" s="71" t="s">
        <v>187</v>
      </c>
      <c r="W14" s="55" t="s">
        <v>210</v>
      </c>
    </row>
    <row r="15" spans="1:29" ht="30" customHeight="1" thickTop="1" thickBot="1" x14ac:dyDescent="0.5">
      <c r="C15" s="129"/>
      <c r="D15" s="129"/>
      <c r="E15" s="129"/>
      <c r="F15" s="129"/>
      <c r="G15" s="129"/>
      <c r="H15" s="129"/>
      <c r="I15" s="129"/>
      <c r="J15" s="129"/>
      <c r="K15" s="129"/>
      <c r="L15" s="129"/>
      <c r="M15" s="69"/>
      <c r="N15" s="69"/>
      <c r="O15" s="69"/>
      <c r="P15" s="69"/>
      <c r="Q15" s="69"/>
      <c r="R15" s="69"/>
      <c r="V15" s="73" t="s">
        <v>200</v>
      </c>
      <c r="W15" s="73" t="s">
        <v>201</v>
      </c>
    </row>
    <row r="16" spans="1:29" ht="30" customHeight="1" thickTop="1" thickBot="1" x14ac:dyDescent="0.5">
      <c r="C16" s="129"/>
      <c r="D16" s="129"/>
      <c r="E16" s="129"/>
      <c r="F16" s="129"/>
      <c r="G16" s="129"/>
      <c r="H16" s="129"/>
      <c r="I16" s="129"/>
      <c r="J16" s="129"/>
      <c r="K16" s="129"/>
      <c r="L16" s="129"/>
      <c r="M16" s="69"/>
      <c r="N16" s="69"/>
      <c r="O16" s="69"/>
      <c r="P16" s="69"/>
      <c r="Q16" s="69"/>
      <c r="R16" s="69"/>
      <c r="V16" s="73" t="s">
        <v>202</v>
      </c>
      <c r="W16" s="73" t="s">
        <v>203</v>
      </c>
    </row>
    <row r="17" spans="3:23" ht="30" customHeight="1" thickTop="1" thickBot="1" x14ac:dyDescent="0.5">
      <c r="C17" s="129"/>
      <c r="D17" s="129"/>
      <c r="E17" s="129"/>
      <c r="F17" s="129"/>
      <c r="G17" s="129"/>
      <c r="H17" s="129"/>
      <c r="I17" s="129"/>
      <c r="J17" s="129"/>
      <c r="K17" s="129"/>
      <c r="L17" s="129"/>
      <c r="M17" s="69"/>
      <c r="N17" s="69"/>
      <c r="O17" s="69"/>
      <c r="P17" s="69"/>
      <c r="Q17" s="69"/>
      <c r="R17" s="69"/>
      <c r="V17" s="73" t="s">
        <v>204</v>
      </c>
      <c r="W17" s="73" t="s">
        <v>205</v>
      </c>
    </row>
    <row r="18" spans="3:23" ht="30" customHeight="1" thickTop="1" thickBot="1" x14ac:dyDescent="0.5">
      <c r="C18" s="129"/>
      <c r="D18" s="129"/>
      <c r="E18" s="129"/>
      <c r="F18" s="129"/>
      <c r="G18" s="129"/>
      <c r="H18" s="129"/>
      <c r="I18" s="129"/>
      <c r="J18" s="129"/>
      <c r="K18" s="129"/>
      <c r="L18" s="129"/>
      <c r="M18" s="69"/>
      <c r="N18" s="69"/>
      <c r="O18" s="69"/>
      <c r="P18" s="69"/>
      <c r="Q18" s="69"/>
      <c r="R18" s="69"/>
      <c r="V18" s="73" t="s">
        <v>208</v>
      </c>
      <c r="W18" s="73" t="s">
        <v>209</v>
      </c>
    </row>
    <row r="19" spans="3:23" ht="30" customHeight="1" thickTop="1" thickBot="1" x14ac:dyDescent="0.5">
      <c r="C19" s="129"/>
      <c r="D19" s="129"/>
      <c r="E19" s="129"/>
      <c r="F19" s="129"/>
      <c r="G19" s="129"/>
      <c r="H19" s="129"/>
      <c r="I19" s="129"/>
      <c r="J19" s="129"/>
      <c r="K19" s="129"/>
      <c r="L19" s="129"/>
      <c r="M19" s="69"/>
      <c r="N19" s="69"/>
      <c r="O19" s="69"/>
      <c r="P19" s="69"/>
      <c r="Q19" s="69"/>
      <c r="R19" s="69"/>
      <c r="V19" s="73" t="s">
        <v>206</v>
      </c>
      <c r="W19" s="73" t="s">
        <v>207</v>
      </c>
    </row>
    <row r="20" spans="3:23" ht="30" customHeight="1" thickTop="1" thickBot="1" x14ac:dyDescent="0.5">
      <c r="C20" s="129"/>
      <c r="D20" s="129"/>
      <c r="E20" s="129"/>
      <c r="F20" s="129"/>
      <c r="G20" s="129"/>
      <c r="H20" s="129"/>
      <c r="I20" s="129"/>
      <c r="J20" s="129"/>
      <c r="K20" s="129"/>
      <c r="L20" s="129"/>
      <c r="M20" s="69"/>
      <c r="N20" s="69"/>
      <c r="O20" s="69"/>
      <c r="P20" s="69"/>
      <c r="Q20" s="69"/>
      <c r="R20" s="69"/>
    </row>
    <row r="21" spans="3:23" ht="30" customHeight="1" thickTop="1" x14ac:dyDescent="0.45">
      <c r="C21" s="69"/>
      <c r="D21" s="69"/>
      <c r="E21" s="69"/>
      <c r="F21" s="69"/>
      <c r="G21" s="69"/>
      <c r="H21" s="69"/>
      <c r="I21" s="69"/>
      <c r="J21" s="69"/>
      <c r="K21" s="69"/>
      <c r="L21" s="69"/>
      <c r="M21" s="69"/>
      <c r="N21" s="69"/>
      <c r="O21" s="69"/>
      <c r="P21" s="69"/>
      <c r="Q21" s="69"/>
      <c r="R21" s="69"/>
    </row>
    <row r="22" spans="3:23" ht="30" customHeight="1" x14ac:dyDescent="0.45">
      <c r="C22" s="69"/>
      <c r="D22" s="69"/>
      <c r="E22" s="69"/>
      <c r="F22" s="69"/>
      <c r="G22" s="69"/>
      <c r="H22" s="69"/>
      <c r="I22" s="69"/>
      <c r="J22" s="69"/>
      <c r="K22" s="69"/>
      <c r="L22" s="69"/>
      <c r="M22" s="69"/>
      <c r="N22" s="69"/>
      <c r="O22" s="69"/>
      <c r="P22" s="69"/>
      <c r="Q22" s="69"/>
      <c r="R22" s="69"/>
    </row>
    <row r="23" spans="3:23" ht="30" customHeight="1" x14ac:dyDescent="0.45">
      <c r="C23" s="69"/>
      <c r="D23" s="69"/>
      <c r="E23" s="69"/>
      <c r="F23" s="69"/>
      <c r="G23" s="69"/>
      <c r="H23" s="69"/>
      <c r="I23" s="69"/>
      <c r="J23" s="69"/>
      <c r="K23" s="69"/>
      <c r="L23" s="69"/>
      <c r="M23" s="69"/>
      <c r="N23" s="69"/>
      <c r="O23" s="69"/>
      <c r="P23" s="69"/>
      <c r="Q23" s="69"/>
      <c r="R23" s="69"/>
    </row>
    <row r="24" spans="3:23" ht="30" customHeight="1" x14ac:dyDescent="0.45">
      <c r="C24" s="69"/>
      <c r="D24" s="69"/>
      <c r="E24" s="69"/>
      <c r="F24" s="69"/>
      <c r="G24" s="69"/>
      <c r="H24" s="69"/>
      <c r="I24" s="69"/>
      <c r="J24" s="69"/>
      <c r="K24" s="69"/>
      <c r="L24" s="69"/>
      <c r="M24" s="69"/>
      <c r="N24" s="69"/>
      <c r="O24" s="69"/>
      <c r="P24" s="69"/>
      <c r="Q24" s="69"/>
      <c r="R24" s="69"/>
    </row>
    <row r="25" spans="3:23" ht="30" customHeight="1" x14ac:dyDescent="0.45">
      <c r="C25" s="69"/>
      <c r="D25" s="69"/>
      <c r="E25" s="69"/>
      <c r="F25" s="69"/>
      <c r="G25" s="69"/>
      <c r="H25" s="69"/>
      <c r="I25" s="69"/>
      <c r="J25" s="69"/>
      <c r="K25" s="69"/>
      <c r="L25" s="69"/>
      <c r="M25" s="69"/>
      <c r="N25" s="69"/>
      <c r="O25" s="69"/>
      <c r="P25" s="69"/>
      <c r="Q25" s="69"/>
      <c r="R25" s="69"/>
    </row>
    <row r="26" spans="3:23" ht="30" customHeight="1" x14ac:dyDescent="0.45">
      <c r="C26" s="69"/>
      <c r="D26" s="69"/>
      <c r="E26" s="69"/>
      <c r="F26" s="69"/>
      <c r="G26" s="69"/>
      <c r="H26" s="69"/>
      <c r="I26" s="69"/>
      <c r="J26" s="69"/>
      <c r="K26" s="69"/>
      <c r="L26" s="69"/>
      <c r="M26" s="69"/>
      <c r="N26" s="69"/>
      <c r="O26" s="69"/>
      <c r="P26" s="69"/>
      <c r="Q26" s="69"/>
      <c r="R26" s="69"/>
    </row>
    <row r="27" spans="3:23" ht="30" customHeight="1" x14ac:dyDescent="0.45">
      <c r="C27" s="69"/>
      <c r="D27" s="69"/>
      <c r="E27" s="69"/>
      <c r="F27" s="69"/>
      <c r="G27" s="69"/>
      <c r="H27" s="69"/>
      <c r="I27" s="69"/>
      <c r="J27" s="69"/>
      <c r="K27" s="69"/>
      <c r="L27" s="69"/>
      <c r="M27" s="69"/>
      <c r="N27" s="69"/>
      <c r="O27" s="69"/>
      <c r="P27" s="69"/>
      <c r="Q27" s="69"/>
      <c r="R27" s="69"/>
    </row>
    <row r="28" spans="3:23" ht="30" customHeight="1" x14ac:dyDescent="0.45">
      <c r="C28" s="69"/>
      <c r="D28" s="69"/>
      <c r="E28" s="69"/>
      <c r="F28" s="69"/>
      <c r="G28" s="69"/>
      <c r="H28" s="69"/>
      <c r="I28" s="69"/>
      <c r="J28" s="69"/>
      <c r="K28" s="69"/>
      <c r="L28" s="69"/>
      <c r="M28" s="69"/>
      <c r="N28" s="69"/>
      <c r="O28" s="69"/>
      <c r="P28" s="69"/>
      <c r="Q28" s="69"/>
      <c r="R28" s="69"/>
    </row>
    <row r="29" spans="3:23" ht="30" customHeight="1" x14ac:dyDescent="0.45">
      <c r="C29" s="69"/>
      <c r="D29" s="69"/>
      <c r="E29" s="69"/>
      <c r="F29" s="69"/>
      <c r="G29" s="69"/>
      <c r="H29" s="69"/>
      <c r="I29" s="69"/>
      <c r="J29" s="69"/>
      <c r="K29" s="69"/>
      <c r="L29" s="69"/>
      <c r="M29" s="69"/>
      <c r="N29" s="69"/>
      <c r="O29" s="69"/>
      <c r="P29" s="69"/>
      <c r="Q29" s="69"/>
      <c r="R29" s="69"/>
    </row>
    <row r="30" spans="3:23" ht="30" customHeight="1" x14ac:dyDescent="0.45">
      <c r="C30" s="69"/>
      <c r="E30"/>
      <c r="F30"/>
      <c r="G30"/>
      <c r="H30"/>
      <c r="I30"/>
      <c r="J30"/>
      <c r="K30"/>
      <c r="L30"/>
      <c r="M30"/>
      <c r="N30"/>
      <c r="O30"/>
      <c r="P30"/>
      <c r="Q30"/>
      <c r="R30"/>
    </row>
    <row r="31" spans="3:23" ht="30" customHeight="1" x14ac:dyDescent="0.45">
      <c r="C31" s="69"/>
      <c r="E31" s="124"/>
      <c r="F31" s="124"/>
      <c r="G31" s="124"/>
    </row>
    <row r="32" spans="3:23" ht="30" customHeight="1" x14ac:dyDescent="0.45"/>
    <row r="33" ht="30" customHeight="1" x14ac:dyDescent="0.45"/>
    <row r="34" ht="30" customHeight="1" x14ac:dyDescent="0.45"/>
    <row r="35" ht="30" customHeight="1" x14ac:dyDescent="0.45"/>
    <row r="36" ht="30" customHeight="1" x14ac:dyDescent="0.45"/>
    <row r="37" ht="30" customHeight="1" x14ac:dyDescent="0.45"/>
    <row r="38" ht="30" customHeight="1" x14ac:dyDescent="0.45"/>
    <row r="39" ht="30" customHeight="1" x14ac:dyDescent="0.45"/>
    <row r="40" ht="30" customHeight="1" x14ac:dyDescent="0.45"/>
    <row r="41" ht="30" customHeight="1" x14ac:dyDescent="0.45"/>
    <row r="42" ht="30" customHeight="1" x14ac:dyDescent="0.45"/>
    <row r="43" ht="30" customHeight="1" x14ac:dyDescent="0.45"/>
    <row r="44" ht="30" customHeight="1" x14ac:dyDescent="0.45"/>
    <row r="45" ht="30" customHeight="1" x14ac:dyDescent="0.45"/>
    <row r="46" ht="30" customHeight="1" x14ac:dyDescent="0.45"/>
    <row r="47" ht="30" customHeight="1" x14ac:dyDescent="0.45"/>
    <row r="48" ht="30" customHeight="1" x14ac:dyDescent="0.45"/>
    <row r="49" spans="11:11" ht="30" customHeight="1" x14ac:dyDescent="0.45"/>
    <row r="50" spans="11:11" ht="30" customHeight="1" x14ac:dyDescent="0.45"/>
    <row r="51" spans="11:11" ht="30" customHeight="1" x14ac:dyDescent="0.45"/>
    <row r="52" spans="11:11" ht="30" customHeight="1" x14ac:dyDescent="0.45"/>
    <row r="53" spans="11:11" ht="30" customHeight="1" x14ac:dyDescent="0.45"/>
    <row r="54" spans="11:11" ht="30" customHeight="1" x14ac:dyDescent="0.45"/>
    <row r="55" spans="11:11" ht="30" customHeight="1" x14ac:dyDescent="0.45"/>
    <row r="56" spans="11:11" ht="30" customHeight="1" x14ac:dyDescent="0.45"/>
    <row r="57" spans="11:11" ht="30" customHeight="1" x14ac:dyDescent="0.45"/>
    <row r="58" spans="11:11" ht="30" customHeight="1" x14ac:dyDescent="0.45">
      <c r="K58" s="70"/>
    </row>
    <row r="59" spans="11:11" ht="30" customHeight="1" x14ac:dyDescent="0.45"/>
    <row r="60" spans="11:11" ht="30" customHeight="1" x14ac:dyDescent="0.45"/>
    <row r="61" spans="11:11" ht="30" customHeight="1" x14ac:dyDescent="0.45"/>
    <row r="62" spans="11:11" ht="30" customHeight="1" x14ac:dyDescent="0.45"/>
    <row r="63" spans="11:11" ht="30" customHeight="1" x14ac:dyDescent="0.45"/>
    <row r="64" spans="11:11" ht="30" customHeight="1" x14ac:dyDescent="0.45"/>
    <row r="65" ht="30" customHeight="1" x14ac:dyDescent="0.45"/>
    <row r="66" ht="30" customHeight="1" x14ac:dyDescent="0.45"/>
    <row r="67" ht="30" customHeight="1" x14ac:dyDescent="0.45"/>
    <row r="68" ht="30" customHeight="1" x14ac:dyDescent="0.45"/>
    <row r="69" ht="30" customHeight="1" x14ac:dyDescent="0.45"/>
    <row r="70" ht="30" customHeight="1" x14ac:dyDescent="0.45"/>
    <row r="71" ht="30" customHeight="1" x14ac:dyDescent="0.45"/>
    <row r="72" ht="30" customHeight="1" x14ac:dyDescent="0.45"/>
    <row r="73" ht="30" customHeight="1" x14ac:dyDescent="0.45"/>
    <row r="74" ht="30" customHeight="1" x14ac:dyDescent="0.45"/>
    <row r="75" ht="30" customHeight="1" x14ac:dyDescent="0.45"/>
    <row r="76" ht="30" customHeight="1" x14ac:dyDescent="0.45"/>
    <row r="77" ht="30" customHeight="1" x14ac:dyDescent="0.45"/>
    <row r="78" ht="30" customHeight="1" x14ac:dyDescent="0.45"/>
    <row r="79" ht="30" customHeight="1" x14ac:dyDescent="0.45"/>
    <row r="80" ht="30" customHeight="1" x14ac:dyDescent="0.45"/>
    <row r="81" ht="30" customHeight="1" x14ac:dyDescent="0.45"/>
    <row r="82" ht="30" customHeight="1" x14ac:dyDescent="0.45"/>
    <row r="83" ht="30" customHeight="1" x14ac:dyDescent="0.45"/>
    <row r="84" ht="30" customHeight="1" x14ac:dyDescent="0.45"/>
    <row r="85" ht="30" customHeight="1" x14ac:dyDescent="0.45"/>
    <row r="86" ht="30" customHeight="1" x14ac:dyDescent="0.45"/>
    <row r="87" ht="30" customHeight="1" x14ac:dyDescent="0.45"/>
    <row r="88" ht="30" customHeight="1" x14ac:dyDescent="0.45"/>
    <row r="89" ht="30" customHeight="1" x14ac:dyDescent="0.45"/>
    <row r="90" ht="30" customHeight="1" x14ac:dyDescent="0.45"/>
    <row r="91" ht="30" customHeight="1" x14ac:dyDescent="0.45"/>
    <row r="92" ht="30" customHeight="1" x14ac:dyDescent="0.45"/>
    <row r="93" ht="30" customHeight="1" x14ac:dyDescent="0.45"/>
    <row r="94" ht="30" customHeight="1" x14ac:dyDescent="0.45"/>
    <row r="95" ht="30" customHeight="1" x14ac:dyDescent="0.45"/>
    <row r="96" ht="30" customHeight="1" x14ac:dyDescent="0.45"/>
    <row r="97" ht="30" customHeight="1" x14ac:dyDescent="0.45"/>
    <row r="98" ht="30" customHeight="1" x14ac:dyDescent="0.45"/>
    <row r="99" ht="30" customHeight="1" x14ac:dyDescent="0.45"/>
    <row r="100" ht="30" customHeight="1" x14ac:dyDescent="0.45"/>
    <row r="101" ht="30" customHeight="1" x14ac:dyDescent="0.45"/>
  </sheetData>
  <sheetProtection algorithmName="SHA-512" hashValue="zN5qUM7sRCTUy+WexOkwR0FfgR/ajz/VcpZ29vPrSI/pRuHZ6Te97DScSG+96zaaGPBcB7yqsolK0Aq92cqOdw==" saltValue="GeQn8s0yPHdCy1cal2ZrLA==" spinCount="100000" sheet="1" objects="1" scenarios="1" formatCells="0" formatColumns="0" formatRows="0" selectLockedCells="1"/>
  <mergeCells count="6">
    <mergeCell ref="E31:G31"/>
    <mergeCell ref="C3:K3"/>
    <mergeCell ref="C6:N6"/>
    <mergeCell ref="C7:L7"/>
    <mergeCell ref="C9:L9"/>
    <mergeCell ref="C10:L20"/>
  </mergeCells>
  <dataValidations count="1">
    <dataValidation type="list" allowBlank="1" showInputMessage="1" showErrorMessage="1" sqref="C7:L7" xr:uid="{00000000-0002-0000-0600-000000000000}">
      <formula1>$V$8:$V$20</formula1>
    </dataValidation>
  </dataValidations>
  <pageMargins left="0.511811024" right="0.511811024" top="0.78740157499999996" bottom="0.78740157499999996" header="0.31496062000000002" footer="0.31496062000000002"/>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C101"/>
  <sheetViews>
    <sheetView showGridLines="0" showRowColHeaders="0" zoomScale="90" zoomScaleNormal="90" workbookViewId="0">
      <selection activeCell="K1" sqref="K1"/>
    </sheetView>
  </sheetViews>
  <sheetFormatPr baseColWidth="10" defaultColWidth="9.1328125" defaultRowHeight="14.25" x14ac:dyDescent="0.45"/>
  <cols>
    <col min="1" max="1" width="27.73046875" style="78" customWidth="1"/>
    <col min="2" max="2" width="3.86328125" style="67" customWidth="1"/>
    <col min="3" max="3" width="8.3984375" style="67" customWidth="1"/>
    <col min="4" max="4" width="2" style="67" customWidth="1"/>
    <col min="5" max="5" width="12.1328125" style="67" customWidth="1"/>
    <col min="6" max="6" width="17" style="67" customWidth="1"/>
    <col min="7" max="7" width="6.1328125" style="67" customWidth="1"/>
    <col min="8" max="9" width="8.86328125" style="67" customWidth="1"/>
    <col min="10" max="10" width="17.59765625" style="67" customWidth="1"/>
    <col min="11" max="11" width="16.59765625" style="67" customWidth="1"/>
    <col min="12" max="12" width="8.3984375" style="67" customWidth="1"/>
    <col min="13" max="13" width="2.265625" style="67" customWidth="1"/>
    <col min="14" max="14" width="10.1328125" style="67" customWidth="1"/>
    <col min="15" max="18" width="8.86328125" style="67" customWidth="1"/>
    <col min="19" max="19" width="22.265625" style="67" customWidth="1"/>
    <col min="20" max="16384" width="9.1328125" style="67"/>
  </cols>
  <sheetData>
    <row r="1" spans="1:29" ht="40.9" customHeight="1" x14ac:dyDescent="0.45">
      <c r="B1" s="140"/>
      <c r="C1" s="141"/>
      <c r="D1" s="142" t="s">
        <v>245</v>
      </c>
      <c r="E1" s="141"/>
      <c r="F1" s="143"/>
      <c r="G1" s="143"/>
      <c r="H1" s="141"/>
      <c r="I1" s="141"/>
      <c r="J1" s="141"/>
      <c r="K1" s="141"/>
      <c r="L1" s="141"/>
      <c r="M1" s="141"/>
      <c r="N1" s="141"/>
      <c r="O1" s="141"/>
      <c r="P1" s="141"/>
      <c r="Q1" s="141"/>
      <c r="R1" s="141"/>
      <c r="S1" s="141"/>
      <c r="T1" s="141"/>
      <c r="U1" s="141"/>
      <c r="V1" s="141"/>
      <c r="W1" s="141"/>
      <c r="X1" s="141"/>
      <c r="Y1" s="141"/>
      <c r="Z1" s="141"/>
      <c r="AA1" s="141"/>
      <c r="AB1" s="141"/>
      <c r="AC1" s="141"/>
    </row>
    <row r="2" spans="1:29" s="79" customFormat="1" ht="33.950000000000003" customHeight="1" x14ac:dyDescent="0.45">
      <c r="A2" s="78"/>
      <c r="B2" s="67"/>
      <c r="C2" s="67"/>
      <c r="D2" s="67"/>
      <c r="E2" s="67"/>
      <c r="F2" s="67"/>
      <c r="G2" s="67"/>
      <c r="H2" s="67"/>
      <c r="I2" s="67"/>
      <c r="J2" s="67"/>
      <c r="K2" s="67"/>
      <c r="L2" s="67"/>
      <c r="M2" s="67"/>
      <c r="N2" s="67"/>
      <c r="O2" s="67"/>
      <c r="P2" s="67"/>
      <c r="Q2" s="67"/>
      <c r="R2" s="67"/>
      <c r="S2" s="67"/>
      <c r="T2" s="67"/>
      <c r="U2" s="67"/>
      <c r="V2" s="67"/>
      <c r="W2" s="67"/>
      <c r="X2" s="67"/>
      <c r="Y2" s="67"/>
      <c r="Z2" s="67"/>
      <c r="AA2" s="67"/>
      <c r="AB2" s="67"/>
      <c r="AC2" s="67"/>
    </row>
    <row r="3" spans="1:29" s="79" customFormat="1" ht="21.6" customHeight="1" x14ac:dyDescent="0.7">
      <c r="A3" s="78"/>
      <c r="C3" s="125" t="s">
        <v>170</v>
      </c>
      <c r="D3" s="125"/>
      <c r="E3" s="125"/>
      <c r="F3" s="125"/>
      <c r="G3" s="125"/>
      <c r="H3" s="125"/>
      <c r="I3" s="125"/>
      <c r="J3" s="125"/>
      <c r="K3" s="125"/>
      <c r="L3" s="61"/>
      <c r="M3" s="61"/>
      <c r="N3" s="61"/>
      <c r="O3" s="61"/>
      <c r="P3" s="61"/>
      <c r="Q3" s="61"/>
      <c r="R3" s="61"/>
      <c r="S3" s="61"/>
    </row>
    <row r="4" spans="1:29" s="79" customFormat="1" ht="21.6" customHeight="1" x14ac:dyDescent="0.7">
      <c r="A4" s="78"/>
      <c r="C4" s="64"/>
      <c r="D4" s="64"/>
      <c r="E4" s="64"/>
      <c r="F4" s="64"/>
      <c r="G4" s="64"/>
      <c r="H4" s="64"/>
      <c r="I4" s="64"/>
      <c r="J4" s="64"/>
      <c r="K4" s="64"/>
      <c r="L4" s="61"/>
      <c r="M4" s="61"/>
      <c r="N4" s="61"/>
      <c r="O4" s="61"/>
      <c r="P4" s="61"/>
      <c r="Q4" s="61"/>
      <c r="R4" s="61"/>
      <c r="S4" s="61"/>
    </row>
    <row r="5" spans="1:29" ht="30" customHeight="1" x14ac:dyDescent="0.45">
      <c r="B5" s="79"/>
      <c r="C5" s="134" t="s">
        <v>171</v>
      </c>
      <c r="D5" s="134"/>
      <c r="E5" s="134"/>
      <c r="F5" s="134"/>
      <c r="G5" s="134"/>
      <c r="H5" s="134"/>
      <c r="I5" s="134"/>
      <c r="J5" s="134"/>
      <c r="K5" s="62"/>
      <c r="L5" s="62"/>
      <c r="M5" s="62"/>
      <c r="N5" s="62"/>
      <c r="O5" s="65"/>
      <c r="P5" s="62"/>
      <c r="Q5" s="61"/>
      <c r="R5" s="61"/>
      <c r="S5" s="61"/>
      <c r="T5" s="79"/>
      <c r="U5" s="79"/>
      <c r="V5" s="79"/>
      <c r="W5" s="79"/>
      <c r="X5" s="79"/>
      <c r="Y5" s="79"/>
      <c r="Z5" s="79"/>
      <c r="AA5" s="79"/>
      <c r="AB5" s="79"/>
      <c r="AC5" s="79"/>
    </row>
    <row r="6" spans="1:29" ht="30" customHeight="1" x14ac:dyDescent="0.45"/>
    <row r="7" spans="1:29" ht="30" customHeight="1" x14ac:dyDescent="0.45"/>
    <row r="8" spans="1:29" ht="30" customHeight="1" x14ac:dyDescent="0.45">
      <c r="A8" s="81"/>
      <c r="C8" s="135">
        <v>1</v>
      </c>
      <c r="E8" s="80" t="s">
        <v>222</v>
      </c>
      <c r="F8" s="80"/>
      <c r="G8" s="80"/>
      <c r="H8" s="80"/>
      <c r="I8" s="80"/>
      <c r="J8" s="80"/>
      <c r="K8" s="80"/>
      <c r="L8" s="135">
        <v>6</v>
      </c>
      <c r="N8" s="80" t="s">
        <v>172</v>
      </c>
      <c r="O8" s="80"/>
      <c r="P8" s="80"/>
      <c r="Q8" s="80"/>
      <c r="R8" s="80"/>
      <c r="S8" s="80"/>
    </row>
    <row r="9" spans="1:29" ht="30" customHeight="1" x14ac:dyDescent="0.45">
      <c r="C9" s="135"/>
      <c r="E9" s="130" t="s">
        <v>223</v>
      </c>
      <c r="F9" s="130"/>
      <c r="G9" s="130"/>
      <c r="H9" s="130"/>
      <c r="I9" s="130"/>
      <c r="J9" s="130"/>
      <c r="K9" s="130"/>
      <c r="L9" s="135"/>
      <c r="N9" s="130" t="s">
        <v>173</v>
      </c>
      <c r="O9" s="130"/>
      <c r="P9" s="130"/>
      <c r="Q9" s="130"/>
      <c r="R9" s="130"/>
      <c r="S9" s="130"/>
    </row>
    <row r="10" spans="1:29" ht="30" customHeight="1" x14ac:dyDescent="0.45">
      <c r="C10" s="135"/>
      <c r="E10" s="131" t="s">
        <v>174</v>
      </c>
      <c r="F10" s="131"/>
      <c r="G10" s="131"/>
      <c r="H10" s="131"/>
      <c r="I10" s="131"/>
      <c r="J10" s="131"/>
      <c r="K10" s="131"/>
      <c r="L10" s="135"/>
      <c r="N10" s="132" t="s">
        <v>174</v>
      </c>
      <c r="O10" s="132"/>
      <c r="P10" s="136"/>
      <c r="Q10" s="137"/>
      <c r="R10" s="137"/>
      <c r="S10" s="82"/>
    </row>
    <row r="11" spans="1:29" ht="30" customHeight="1" x14ac:dyDescent="0.45"/>
    <row r="12" spans="1:29" ht="30" customHeight="1" x14ac:dyDescent="0.45">
      <c r="C12" s="135">
        <v>2</v>
      </c>
      <c r="E12" s="133" t="s">
        <v>224</v>
      </c>
      <c r="F12" s="133"/>
      <c r="G12" s="133"/>
      <c r="H12" s="133"/>
      <c r="I12" s="133"/>
      <c r="J12" s="133"/>
      <c r="K12" s="80"/>
      <c r="L12" s="135">
        <v>7</v>
      </c>
      <c r="N12" s="80" t="s">
        <v>175</v>
      </c>
      <c r="O12" s="80"/>
      <c r="P12" s="80"/>
      <c r="Q12" s="80"/>
      <c r="R12" s="80"/>
      <c r="S12" s="80"/>
    </row>
    <row r="13" spans="1:29" ht="30" customHeight="1" x14ac:dyDescent="0.45">
      <c r="C13" s="135"/>
      <c r="E13" s="130" t="s">
        <v>225</v>
      </c>
      <c r="F13" s="130"/>
      <c r="G13" s="130"/>
      <c r="H13" s="130"/>
      <c r="I13" s="130"/>
      <c r="J13" s="130"/>
      <c r="K13" s="83"/>
      <c r="L13" s="135"/>
      <c r="N13" s="130" t="s">
        <v>176</v>
      </c>
      <c r="O13" s="130"/>
      <c r="P13" s="130"/>
      <c r="Q13" s="130"/>
      <c r="R13" s="130"/>
      <c r="S13" s="130"/>
    </row>
    <row r="14" spans="1:29" ht="30" customHeight="1" x14ac:dyDescent="0.45">
      <c r="C14" s="135"/>
      <c r="E14" s="131" t="s">
        <v>174</v>
      </c>
      <c r="F14" s="131"/>
      <c r="G14" s="136"/>
      <c r="H14" s="136"/>
      <c r="I14" s="136"/>
      <c r="J14" s="82"/>
      <c r="L14" s="135"/>
      <c r="N14" s="132" t="s">
        <v>174</v>
      </c>
      <c r="O14" s="132"/>
      <c r="P14" s="136"/>
      <c r="Q14" s="137"/>
      <c r="R14" s="137"/>
      <c r="S14" s="82"/>
    </row>
    <row r="15" spans="1:29" ht="30" customHeight="1" x14ac:dyDescent="0.45"/>
    <row r="16" spans="1:29" ht="30" customHeight="1" x14ac:dyDescent="0.45">
      <c r="C16" s="135">
        <v>3</v>
      </c>
      <c r="E16" s="80" t="s">
        <v>226</v>
      </c>
      <c r="F16" s="80"/>
      <c r="G16" s="80"/>
      <c r="H16" s="80"/>
      <c r="I16" s="80"/>
      <c r="J16" s="80"/>
      <c r="K16" s="80"/>
      <c r="L16" s="135">
        <v>8</v>
      </c>
      <c r="N16" s="80" t="s">
        <v>177</v>
      </c>
      <c r="O16" s="80"/>
      <c r="P16" s="80"/>
      <c r="Q16" s="80"/>
      <c r="R16" s="80"/>
      <c r="S16" s="80"/>
    </row>
    <row r="17" spans="3:19" ht="30" customHeight="1" x14ac:dyDescent="0.45">
      <c r="C17" s="135"/>
      <c r="E17" s="130" t="s">
        <v>227</v>
      </c>
      <c r="F17" s="130"/>
      <c r="G17" s="130"/>
      <c r="H17" s="130"/>
      <c r="I17" s="130"/>
      <c r="J17" s="130"/>
      <c r="K17" s="83"/>
      <c r="L17" s="135"/>
      <c r="N17" s="130" t="s">
        <v>178</v>
      </c>
      <c r="O17" s="130"/>
      <c r="P17" s="130"/>
      <c r="Q17" s="130"/>
      <c r="R17" s="130"/>
      <c r="S17" s="130"/>
    </row>
    <row r="18" spans="3:19" ht="30" customHeight="1" x14ac:dyDescent="0.45">
      <c r="C18" s="135"/>
      <c r="E18" s="131" t="s">
        <v>174</v>
      </c>
      <c r="F18" s="131"/>
      <c r="G18" s="138"/>
      <c r="H18" s="139"/>
      <c r="I18" s="139"/>
      <c r="J18" s="82"/>
      <c r="L18" s="135"/>
      <c r="N18" s="132" t="s">
        <v>174</v>
      </c>
      <c r="O18" s="132"/>
      <c r="P18" s="136"/>
      <c r="Q18" s="137"/>
      <c r="R18" s="137"/>
      <c r="S18" s="82"/>
    </row>
    <row r="19" spans="3:19" ht="30" customHeight="1" x14ac:dyDescent="0.45"/>
    <row r="20" spans="3:19" ht="30" customHeight="1" x14ac:dyDescent="0.45">
      <c r="C20" s="135">
        <v>4</v>
      </c>
      <c r="E20" s="80" t="s">
        <v>228</v>
      </c>
      <c r="F20" s="80"/>
      <c r="G20" s="80"/>
      <c r="H20" s="80"/>
      <c r="I20" s="80"/>
      <c r="J20" s="80"/>
      <c r="K20" s="80"/>
      <c r="L20" s="135">
        <v>9</v>
      </c>
      <c r="N20" s="80" t="s">
        <v>211</v>
      </c>
      <c r="O20" s="80"/>
      <c r="P20" s="80"/>
      <c r="Q20" s="80"/>
      <c r="R20" s="80"/>
      <c r="S20" s="80"/>
    </row>
    <row r="21" spans="3:19" ht="30" customHeight="1" x14ac:dyDescent="0.45">
      <c r="C21" s="135"/>
      <c r="E21" s="130" t="s">
        <v>179</v>
      </c>
      <c r="F21" s="130"/>
      <c r="G21" s="130"/>
      <c r="H21" s="130"/>
      <c r="I21" s="130"/>
      <c r="J21" s="130"/>
      <c r="K21" s="83"/>
      <c r="L21" s="135"/>
      <c r="N21" s="130" t="s">
        <v>180</v>
      </c>
      <c r="O21" s="130"/>
      <c r="P21" s="130"/>
      <c r="Q21" s="130"/>
      <c r="R21" s="130"/>
      <c r="S21" s="130"/>
    </row>
    <row r="22" spans="3:19" ht="30" customHeight="1" x14ac:dyDescent="0.45">
      <c r="C22" s="135"/>
      <c r="E22" s="131" t="s">
        <v>174</v>
      </c>
      <c r="F22" s="131"/>
      <c r="G22" s="136"/>
      <c r="H22" s="137"/>
      <c r="I22" s="137"/>
      <c r="J22" s="82"/>
      <c r="L22" s="135"/>
      <c r="N22" s="132" t="s">
        <v>174</v>
      </c>
      <c r="O22" s="132"/>
      <c r="P22" s="136"/>
      <c r="Q22" s="137"/>
      <c r="R22" s="137"/>
      <c r="S22" s="82"/>
    </row>
    <row r="23" spans="3:19" ht="30" customHeight="1" x14ac:dyDescent="0.45"/>
    <row r="24" spans="3:19" ht="30" customHeight="1" x14ac:dyDescent="0.45">
      <c r="C24" s="135">
        <v>5</v>
      </c>
      <c r="E24" s="80" t="s">
        <v>181</v>
      </c>
      <c r="F24" s="80"/>
      <c r="G24" s="80"/>
      <c r="H24" s="80"/>
      <c r="I24" s="80"/>
      <c r="J24" s="80"/>
      <c r="K24" s="84"/>
      <c r="L24" s="135">
        <v>10</v>
      </c>
      <c r="N24" s="80" t="s">
        <v>212</v>
      </c>
    </row>
    <row r="25" spans="3:19" ht="30" customHeight="1" x14ac:dyDescent="0.45">
      <c r="C25" s="135"/>
      <c r="E25" s="130" t="s">
        <v>182</v>
      </c>
      <c r="F25" s="130"/>
      <c r="G25" s="130"/>
      <c r="H25" s="130"/>
      <c r="I25" s="130"/>
      <c r="J25" s="130"/>
      <c r="K25" s="83"/>
      <c r="L25" s="135"/>
      <c r="N25" s="130" t="s">
        <v>183</v>
      </c>
      <c r="O25" s="130"/>
      <c r="P25" s="130"/>
      <c r="Q25" s="130"/>
      <c r="R25" s="130"/>
      <c r="S25" s="130"/>
    </row>
    <row r="26" spans="3:19" ht="30" customHeight="1" x14ac:dyDescent="0.45">
      <c r="C26" s="135"/>
      <c r="E26" s="131" t="s">
        <v>174</v>
      </c>
      <c r="F26" s="131"/>
      <c r="G26" s="136"/>
      <c r="H26" s="137"/>
      <c r="I26" s="137"/>
      <c r="J26" s="82"/>
      <c r="L26" s="135"/>
      <c r="N26" s="132" t="s">
        <v>174</v>
      </c>
      <c r="O26" s="132"/>
      <c r="P26" s="136"/>
      <c r="Q26" s="137"/>
      <c r="R26" s="137"/>
      <c r="S26" s="82"/>
    </row>
    <row r="27" spans="3:19" ht="30" customHeight="1" x14ac:dyDescent="0.45"/>
    <row r="28" spans="3:19" ht="30" customHeight="1" x14ac:dyDescent="0.45"/>
    <row r="29" spans="3:19" ht="30" customHeight="1" x14ac:dyDescent="0.45"/>
    <row r="30" spans="3:19" ht="30" customHeight="1" x14ac:dyDescent="0.45"/>
    <row r="31" spans="3:19" ht="30" customHeight="1" x14ac:dyDescent="0.45"/>
    <row r="32" spans="3:19" ht="30" customHeight="1" x14ac:dyDescent="0.45"/>
    <row r="33" ht="30" customHeight="1" x14ac:dyDescent="0.45"/>
    <row r="34" ht="30" customHeight="1" x14ac:dyDescent="0.45"/>
    <row r="35" ht="30" customHeight="1" x14ac:dyDescent="0.45"/>
    <row r="36" ht="30" customHeight="1" x14ac:dyDescent="0.45"/>
    <row r="37" ht="30" customHeight="1" x14ac:dyDescent="0.45"/>
    <row r="38" ht="30" customHeight="1" x14ac:dyDescent="0.45"/>
    <row r="39" ht="30" customHeight="1" x14ac:dyDescent="0.45"/>
    <row r="40" ht="30" customHeight="1" x14ac:dyDescent="0.45"/>
    <row r="41" ht="30" customHeight="1" x14ac:dyDescent="0.45"/>
    <row r="42" ht="30" customHeight="1" x14ac:dyDescent="0.45"/>
    <row r="43" ht="30" customHeight="1" x14ac:dyDescent="0.45"/>
    <row r="44" ht="30" customHeight="1" x14ac:dyDescent="0.45"/>
    <row r="45" ht="30" customHeight="1" x14ac:dyDescent="0.45"/>
    <row r="46" ht="30" customHeight="1" x14ac:dyDescent="0.45"/>
    <row r="47" ht="30" customHeight="1" x14ac:dyDescent="0.45"/>
    <row r="48" ht="30" customHeight="1" x14ac:dyDescent="0.45"/>
    <row r="49" spans="11:11" ht="30" customHeight="1" x14ac:dyDescent="0.45"/>
    <row r="50" spans="11:11" ht="30" customHeight="1" x14ac:dyDescent="0.45"/>
    <row r="51" spans="11:11" ht="30" customHeight="1" x14ac:dyDescent="0.45"/>
    <row r="52" spans="11:11" ht="30" customHeight="1" x14ac:dyDescent="0.45"/>
    <row r="53" spans="11:11" ht="30" customHeight="1" x14ac:dyDescent="0.45"/>
    <row r="54" spans="11:11" ht="30" customHeight="1" x14ac:dyDescent="0.45">
      <c r="K54" s="70"/>
    </row>
    <row r="55" spans="11:11" ht="30" customHeight="1" x14ac:dyDescent="0.45"/>
    <row r="56" spans="11:11" ht="30" customHeight="1" x14ac:dyDescent="0.45"/>
    <row r="57" spans="11:11" ht="30" customHeight="1" x14ac:dyDescent="0.45"/>
    <row r="58" spans="11:11" ht="30" customHeight="1" x14ac:dyDescent="0.45"/>
    <row r="59" spans="11:11" ht="30" customHeight="1" x14ac:dyDescent="0.45"/>
    <row r="60" spans="11:11" ht="30" customHeight="1" x14ac:dyDescent="0.45"/>
    <row r="61" spans="11:11" ht="30" customHeight="1" x14ac:dyDescent="0.45"/>
    <row r="62" spans="11:11" ht="30" customHeight="1" x14ac:dyDescent="0.45"/>
    <row r="63" spans="11:11" ht="30" customHeight="1" x14ac:dyDescent="0.45"/>
    <row r="64" spans="11:11" ht="30" customHeight="1" x14ac:dyDescent="0.45"/>
    <row r="65" ht="30" customHeight="1" x14ac:dyDescent="0.45"/>
    <row r="66" ht="30" customHeight="1" x14ac:dyDescent="0.45"/>
    <row r="67" ht="30" customHeight="1" x14ac:dyDescent="0.45"/>
    <row r="68" ht="30" customHeight="1" x14ac:dyDescent="0.45"/>
    <row r="69" ht="30" customHeight="1" x14ac:dyDescent="0.45"/>
    <row r="70" ht="30" customHeight="1" x14ac:dyDescent="0.45"/>
    <row r="71" ht="30" customHeight="1" x14ac:dyDescent="0.45"/>
    <row r="72" ht="30" customHeight="1" x14ac:dyDescent="0.45"/>
    <row r="73" ht="30" customHeight="1" x14ac:dyDescent="0.45"/>
    <row r="74" ht="30" customHeight="1" x14ac:dyDescent="0.45"/>
    <row r="75" ht="30" customHeight="1" x14ac:dyDescent="0.45"/>
    <row r="76" ht="30" customHeight="1" x14ac:dyDescent="0.45"/>
    <row r="77" ht="30" customHeight="1" x14ac:dyDescent="0.45"/>
    <row r="78" ht="30" customHeight="1" x14ac:dyDescent="0.45"/>
    <row r="79" ht="30" customHeight="1" x14ac:dyDescent="0.45"/>
    <row r="80" ht="30" customHeight="1" x14ac:dyDescent="0.45"/>
    <row r="81" ht="30" customHeight="1" x14ac:dyDescent="0.45"/>
    <row r="82" ht="30" customHeight="1" x14ac:dyDescent="0.45"/>
    <row r="83" ht="30" customHeight="1" x14ac:dyDescent="0.45"/>
    <row r="84" ht="30" customHeight="1" x14ac:dyDescent="0.45"/>
    <row r="85" ht="30" customHeight="1" x14ac:dyDescent="0.45"/>
    <row r="86" ht="30" customHeight="1" x14ac:dyDescent="0.45"/>
    <row r="87" ht="30" customHeight="1" x14ac:dyDescent="0.45"/>
    <row r="88" ht="30" customHeight="1" x14ac:dyDescent="0.45"/>
    <row r="89" ht="30" customHeight="1" x14ac:dyDescent="0.45"/>
    <row r="90" ht="30" customHeight="1" x14ac:dyDescent="0.45"/>
    <row r="91" ht="30" customHeight="1" x14ac:dyDescent="0.45"/>
    <row r="92" ht="30" customHeight="1" x14ac:dyDescent="0.45"/>
    <row r="93" ht="30" customHeight="1" x14ac:dyDescent="0.45"/>
    <row r="94" ht="30" customHeight="1" x14ac:dyDescent="0.45"/>
    <row r="95" ht="30" customHeight="1" x14ac:dyDescent="0.45"/>
    <row r="96" ht="30" customHeight="1" x14ac:dyDescent="0.45"/>
    <row r="97" ht="30" customHeight="1" x14ac:dyDescent="0.45"/>
    <row r="98" ht="30" customHeight="1" x14ac:dyDescent="0.45"/>
    <row r="99" ht="30" customHeight="1" x14ac:dyDescent="0.45"/>
    <row r="100" ht="30" customHeight="1" x14ac:dyDescent="0.45"/>
    <row r="101" ht="30" customHeight="1" x14ac:dyDescent="0.45"/>
  </sheetData>
  <sheetProtection algorithmName="SHA-512" hashValue="fZRDvzDS0hhpM/o0D5dpuXj1ZSMCVNbF9TuYkvARc65/PPghz7Vvm3LS6qTwy7dab7eBmti99s35tY7jdsrNWQ==" saltValue="1seX/AD/dDSgEYTGNXn97Q==" spinCount="100000" sheet="1" objects="1" scenarios="1" formatCells="0" formatColumns="0" formatRows="0" selectLockedCells="1"/>
  <mergeCells count="42">
    <mergeCell ref="C24:C26"/>
    <mergeCell ref="L24:L26"/>
    <mergeCell ref="E25:J25"/>
    <mergeCell ref="N25:S25"/>
    <mergeCell ref="E26:F26"/>
    <mergeCell ref="G26:I26"/>
    <mergeCell ref="N26:O26"/>
    <mergeCell ref="P26:R26"/>
    <mergeCell ref="C20:C22"/>
    <mergeCell ref="L20:L22"/>
    <mergeCell ref="E21:J21"/>
    <mergeCell ref="N21:S21"/>
    <mergeCell ref="E22:F22"/>
    <mergeCell ref="G22:I22"/>
    <mergeCell ref="N22:O22"/>
    <mergeCell ref="P22:R22"/>
    <mergeCell ref="N14:O14"/>
    <mergeCell ref="P14:R14"/>
    <mergeCell ref="C16:C18"/>
    <mergeCell ref="L16:L18"/>
    <mergeCell ref="E17:J17"/>
    <mergeCell ref="N17:S17"/>
    <mergeCell ref="E18:F18"/>
    <mergeCell ref="G18:I18"/>
    <mergeCell ref="N18:O18"/>
    <mergeCell ref="P18:R18"/>
    <mergeCell ref="N9:S9"/>
    <mergeCell ref="E10:K10"/>
    <mergeCell ref="N10:O10"/>
    <mergeCell ref="E12:J12"/>
    <mergeCell ref="C3:K3"/>
    <mergeCell ref="C5:J5"/>
    <mergeCell ref="C8:C10"/>
    <mergeCell ref="L8:L10"/>
    <mergeCell ref="E9:K9"/>
    <mergeCell ref="P10:R10"/>
    <mergeCell ref="C12:C14"/>
    <mergeCell ref="L12:L14"/>
    <mergeCell ref="E13:J13"/>
    <mergeCell ref="N13:S13"/>
    <mergeCell ref="E14:F14"/>
    <mergeCell ref="G14:I14"/>
  </mergeCells>
  <hyperlinks>
    <hyperlink ref="E22:F22" r:id="rId1" display="Veja mais detalhes" xr:uid="{00000000-0004-0000-0700-000000000000}"/>
    <hyperlink ref="N8:S8" r:id="rId2" display="Pacote de Planilhas LUZ" xr:uid="{00000000-0004-0000-0700-000001000000}"/>
    <hyperlink ref="N10:O10" r:id="rId3" display="Veja mais detalhes" xr:uid="{00000000-0004-0000-0700-000002000000}"/>
    <hyperlink ref="N12:S12" r:id="rId4" display="Pacote de Planilha de Finanças Empresariais" xr:uid="{00000000-0004-0000-0700-000003000000}"/>
    <hyperlink ref="N14:O14" r:id="rId5" display="Veja mais detalhes" xr:uid="{00000000-0004-0000-0700-000004000000}"/>
    <hyperlink ref="N16:S16" r:id="rId6" display="Apresentação de Resultados Financeiros" xr:uid="{00000000-0004-0000-0700-000005000000}"/>
    <hyperlink ref="N18:O18" r:id="rId7" display="Veja mais detalhes" xr:uid="{00000000-0004-0000-0700-000006000000}"/>
    <hyperlink ref="N22:O22" r:id="rId8" display="Veja mais detalhes" xr:uid="{00000000-0004-0000-0700-000007000000}"/>
    <hyperlink ref="E24:K24" r:id="rId9" display="Planilha de Avaliação de Desempenho por Competências" xr:uid="{00000000-0004-0000-0700-000008000000}"/>
    <hyperlink ref="E26:F26" r:id="rId10" display="Veja mais detalhes" xr:uid="{00000000-0004-0000-0700-000009000000}"/>
    <hyperlink ref="E24:J24" r:id="rId11" display="Planilha de Controle de Estoques" xr:uid="{00000000-0004-0000-0700-00000A000000}"/>
    <hyperlink ref="N24:S24" r:id="rId12" display="Planilha de Fluxo de Caixa com Controle Orçamentário" xr:uid="{00000000-0004-0000-0700-00000B000000}"/>
    <hyperlink ref="N26:O26" r:id="rId13" display="Veja mais detalhes" xr:uid="{00000000-0004-0000-0700-00000C000000}"/>
    <hyperlink ref="C5:J5" r:id="rId14" display="Avalie esta planilha e ganhe 10% de desconto &gt;" xr:uid="{00000000-0004-0000-0700-00000D000000}"/>
    <hyperlink ref="E20:K20" r:id="rId15" display="Planilha de Avaliação de Desempenho por Competências" xr:uid="{00000000-0004-0000-0700-00000E000000}"/>
    <hyperlink ref="E8:J8" r:id="rId16" display="Planilha de Análise SWOT" xr:uid="{00000000-0004-0000-0700-00000F000000}"/>
    <hyperlink ref="E10:F10" r:id="rId17" display="Veja mais detalhes" xr:uid="{00000000-0004-0000-0700-000010000000}"/>
    <hyperlink ref="E18:F18" r:id="rId18" display="Veja mais detalhes" xr:uid="{00000000-0004-0000-0700-000011000000}"/>
    <hyperlink ref="E14:F14" r:id="rId19" display="Veja mais detalhes" xr:uid="{00000000-0004-0000-0700-000012000000}"/>
    <hyperlink ref="E10:K10" r:id="rId20" display="Veja mais detalhes" xr:uid="{00000000-0004-0000-0700-000013000000}"/>
    <hyperlink ref="E8:K8" r:id="rId21" display="Planilha de Análise SWOT 3.0" xr:uid="{00000000-0004-0000-0700-000014000000}"/>
    <hyperlink ref="N24" r:id="rId22" xr:uid="{00000000-0004-0000-0700-000015000000}"/>
    <hyperlink ref="N20" r:id="rId23" xr:uid="{00000000-0004-0000-0700-000016000000}"/>
    <hyperlink ref="E12" r:id="rId24" xr:uid="{00000000-0004-0000-0700-000017000000}"/>
    <hyperlink ref="E16" r:id="rId25" xr:uid="{00000000-0004-0000-0700-000018000000}"/>
    <hyperlink ref="E16:K16" r:id="rId26" display="Planilha de Fluxo de Caixa com Controle de Estoque" xr:uid="{00000000-0004-0000-0700-000019000000}"/>
    <hyperlink ref="E16:J16" r:id="rId27" display="Planilha de Análise SWOT" xr:uid="{00000000-0004-0000-0700-00001A000000}"/>
    <hyperlink ref="E20" r:id="rId28" xr:uid="{00000000-0004-0000-0700-00001B000000}"/>
  </hyperlinks>
  <pageMargins left="0.511811024" right="0.511811024" top="0.78740157499999996" bottom="0.78740157499999996" header="0.31496062000000002" footer="0.31496062000000002"/>
  <drawing r:id="rId2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C101"/>
  <sheetViews>
    <sheetView showGridLines="0" showRowColHeaders="0" zoomScale="90" zoomScaleNormal="90" workbookViewId="0">
      <selection activeCell="B1" sqref="B1"/>
    </sheetView>
  </sheetViews>
  <sheetFormatPr baseColWidth="10" defaultColWidth="9.06640625" defaultRowHeight="14.25" x14ac:dyDescent="0.45"/>
  <cols>
    <col min="1" max="1" width="27.73046875" style="1" customWidth="1"/>
    <col min="2" max="2" width="3.86328125" customWidth="1"/>
    <col min="3" max="17" width="8.86328125" customWidth="1"/>
  </cols>
  <sheetData>
    <row r="1" spans="1:29" ht="40.9" customHeight="1" x14ac:dyDescent="0.45">
      <c r="B1" s="140"/>
      <c r="C1" s="141"/>
      <c r="D1" s="142" t="s">
        <v>245</v>
      </c>
      <c r="E1" s="141"/>
      <c r="F1" s="143"/>
      <c r="G1" s="143"/>
      <c r="H1" s="141"/>
      <c r="I1" s="141"/>
      <c r="J1" s="141"/>
      <c r="K1" s="141"/>
      <c r="L1" s="141"/>
      <c r="M1" s="141"/>
      <c r="N1" s="141"/>
      <c r="O1" s="141"/>
      <c r="P1" s="141"/>
      <c r="Q1" s="141"/>
      <c r="R1" s="141"/>
      <c r="S1" s="141"/>
      <c r="T1" s="141"/>
      <c r="U1" s="141"/>
      <c r="V1" s="141"/>
      <c r="W1" s="141"/>
      <c r="X1" s="141"/>
      <c r="Y1" s="141"/>
      <c r="Z1" s="141"/>
      <c r="AA1" s="141"/>
      <c r="AB1" s="141"/>
      <c r="AC1" s="141"/>
    </row>
    <row r="2" spans="1:29" s="3" customFormat="1" ht="33.950000000000003" customHeight="1" x14ac:dyDescent="0.45">
      <c r="A2" s="1"/>
      <c r="B2"/>
      <c r="C2"/>
      <c r="D2"/>
      <c r="E2"/>
      <c r="F2"/>
      <c r="G2"/>
      <c r="H2"/>
      <c r="I2"/>
      <c r="J2"/>
      <c r="K2"/>
      <c r="L2"/>
      <c r="M2"/>
      <c r="N2"/>
      <c r="O2"/>
      <c r="P2"/>
      <c r="Q2"/>
      <c r="R2"/>
      <c r="S2"/>
      <c r="T2"/>
      <c r="U2"/>
      <c r="V2"/>
      <c r="W2"/>
      <c r="X2"/>
      <c r="Y2"/>
      <c r="Z2"/>
      <c r="AA2"/>
      <c r="AB2"/>
      <c r="AC2"/>
    </row>
    <row r="3" spans="1:29" s="3" customFormat="1" ht="21.6" customHeight="1" x14ac:dyDescent="0.7">
      <c r="A3" s="1"/>
      <c r="C3" s="125" t="s">
        <v>169</v>
      </c>
      <c r="D3" s="125"/>
      <c r="E3" s="125"/>
      <c r="F3" s="125"/>
      <c r="G3" s="125"/>
      <c r="H3" s="125"/>
      <c r="I3" s="125"/>
      <c r="J3" s="125"/>
      <c r="K3" s="125"/>
      <c r="L3" s="61"/>
      <c r="M3" s="61"/>
      <c r="N3" s="61"/>
      <c r="O3" s="61"/>
      <c r="P3" s="61"/>
      <c r="Q3" s="61"/>
      <c r="R3" s="6"/>
    </row>
    <row r="4" spans="1:29" s="3" customFormat="1" ht="21.6" customHeight="1" x14ac:dyDescent="0.45">
      <c r="A4" s="1"/>
      <c r="C4" s="62"/>
      <c r="D4" s="62"/>
      <c r="E4" s="62"/>
      <c r="F4" s="62"/>
      <c r="G4" s="62"/>
      <c r="H4" s="62"/>
      <c r="I4" s="62"/>
      <c r="J4" s="62"/>
      <c r="K4" s="62"/>
      <c r="L4" s="62"/>
      <c r="M4" s="62"/>
      <c r="N4" s="62"/>
      <c r="O4" s="62"/>
      <c r="P4" s="62"/>
      <c r="Q4" s="61"/>
    </row>
    <row r="5" spans="1:29" ht="30" customHeight="1" x14ac:dyDescent="0.45">
      <c r="B5" s="3"/>
      <c r="C5" s="3"/>
      <c r="D5" s="3"/>
      <c r="E5" s="3"/>
      <c r="F5" s="3"/>
      <c r="G5" s="3"/>
      <c r="H5" s="3"/>
      <c r="I5" s="3"/>
      <c r="J5" s="3"/>
      <c r="K5" s="3"/>
      <c r="L5" s="3"/>
      <c r="M5" s="3"/>
      <c r="N5" s="3"/>
      <c r="O5" s="3"/>
      <c r="P5" s="3"/>
      <c r="Q5" s="3"/>
      <c r="R5" s="3"/>
      <c r="S5" s="3"/>
      <c r="T5" s="3"/>
      <c r="U5" s="3"/>
      <c r="V5" s="3"/>
      <c r="W5" s="3"/>
      <c r="X5" s="3"/>
      <c r="Y5" s="3"/>
      <c r="Z5" s="3"/>
      <c r="AA5" s="3"/>
      <c r="AB5" s="3"/>
      <c r="AC5" s="3"/>
    </row>
    <row r="6" spans="1:29" ht="30" customHeight="1" x14ac:dyDescent="0.45"/>
    <row r="7" spans="1:29" ht="30" customHeight="1" x14ac:dyDescent="0.45"/>
    <row r="8" spans="1:29" ht="30" customHeight="1" x14ac:dyDescent="0.45"/>
    <row r="9" spans="1:29" ht="30" customHeight="1" x14ac:dyDescent="0.45"/>
    <row r="10" spans="1:29" ht="30" customHeight="1" x14ac:dyDescent="0.45"/>
    <row r="11" spans="1:29" ht="30" customHeight="1" x14ac:dyDescent="0.45"/>
    <row r="12" spans="1:29" ht="30" customHeight="1" x14ac:dyDescent="0.45"/>
    <row r="13" spans="1:29" ht="30" customHeight="1" x14ac:dyDescent="0.45"/>
    <row r="14" spans="1:29" ht="30" customHeight="1" x14ac:dyDescent="0.45">
      <c r="P14" s="63"/>
    </row>
    <row r="15" spans="1:29" ht="30" customHeight="1" x14ac:dyDescent="0.45"/>
    <row r="16" spans="1:29" ht="30" customHeight="1" x14ac:dyDescent="0.45"/>
    <row r="17" ht="30" customHeight="1" x14ac:dyDescent="0.45"/>
    <row r="18" ht="30" customHeight="1" x14ac:dyDescent="0.45"/>
    <row r="19" ht="30" customHeight="1" x14ac:dyDescent="0.45"/>
    <row r="20" ht="30" customHeight="1" x14ac:dyDescent="0.45"/>
    <row r="21" ht="30" customHeight="1" x14ac:dyDescent="0.45"/>
    <row r="22" ht="30" customHeight="1" x14ac:dyDescent="0.45"/>
    <row r="23" ht="30" customHeight="1" x14ac:dyDescent="0.45"/>
    <row r="24" ht="30" customHeight="1" x14ac:dyDescent="0.45"/>
    <row r="25" ht="30" customHeight="1" x14ac:dyDescent="0.45"/>
    <row r="26" ht="30" customHeight="1" x14ac:dyDescent="0.45"/>
    <row r="27" ht="30" customHeight="1" x14ac:dyDescent="0.45"/>
    <row r="28" ht="30" customHeight="1" x14ac:dyDescent="0.45"/>
    <row r="29" ht="30" customHeight="1" x14ac:dyDescent="0.45"/>
    <row r="30" ht="30" customHeight="1" x14ac:dyDescent="0.45"/>
    <row r="31" ht="30" customHeight="1" x14ac:dyDescent="0.45"/>
    <row r="32" ht="30" customHeight="1" x14ac:dyDescent="0.45"/>
    <row r="33" ht="30" customHeight="1" x14ac:dyDescent="0.45"/>
    <row r="34" ht="30" customHeight="1" x14ac:dyDescent="0.45"/>
    <row r="35" ht="30" customHeight="1" x14ac:dyDescent="0.45"/>
    <row r="36" ht="30" customHeight="1" x14ac:dyDescent="0.45"/>
    <row r="37" ht="30" customHeight="1" x14ac:dyDescent="0.45"/>
    <row r="38" ht="30" customHeight="1" x14ac:dyDescent="0.45"/>
    <row r="39" ht="30" customHeight="1" x14ac:dyDescent="0.45"/>
    <row r="40" ht="30" customHeight="1" x14ac:dyDescent="0.45"/>
    <row r="41" ht="30" customHeight="1" x14ac:dyDescent="0.45"/>
    <row r="42" ht="30" customHeight="1" x14ac:dyDescent="0.45"/>
    <row r="43" ht="30" customHeight="1" x14ac:dyDescent="0.45"/>
    <row r="44" ht="30" customHeight="1" x14ac:dyDescent="0.45"/>
    <row r="45" ht="30" customHeight="1" x14ac:dyDescent="0.45"/>
    <row r="46" ht="30" customHeight="1" x14ac:dyDescent="0.45"/>
    <row r="47" ht="30" customHeight="1" x14ac:dyDescent="0.45"/>
    <row r="48" ht="30" customHeight="1" x14ac:dyDescent="0.45"/>
    <row r="49" ht="30" customHeight="1" x14ac:dyDescent="0.45"/>
    <row r="50" ht="30" customHeight="1" x14ac:dyDescent="0.45"/>
    <row r="51" ht="30" customHeight="1" x14ac:dyDescent="0.45"/>
    <row r="52" ht="30" customHeight="1" x14ac:dyDescent="0.45"/>
    <row r="53" ht="30" customHeight="1" x14ac:dyDescent="0.45"/>
    <row r="54" ht="30" customHeight="1" x14ac:dyDescent="0.45"/>
    <row r="55" ht="30" customHeight="1" x14ac:dyDescent="0.45"/>
    <row r="56" ht="30" customHeight="1" x14ac:dyDescent="0.45"/>
    <row r="57" ht="30" customHeight="1" x14ac:dyDescent="0.45"/>
    <row r="58" ht="30" customHeight="1" x14ac:dyDescent="0.45"/>
    <row r="59" ht="30" customHeight="1" x14ac:dyDescent="0.45"/>
    <row r="60" ht="30" customHeight="1" x14ac:dyDescent="0.45"/>
    <row r="61" ht="30" customHeight="1" x14ac:dyDescent="0.45"/>
    <row r="62" ht="30" customHeight="1" x14ac:dyDescent="0.45"/>
    <row r="63" ht="30" customHeight="1" x14ac:dyDescent="0.45"/>
    <row r="64" ht="30" customHeight="1" x14ac:dyDescent="0.45"/>
    <row r="65" ht="30" customHeight="1" x14ac:dyDescent="0.45"/>
    <row r="66" ht="30" customHeight="1" x14ac:dyDescent="0.45"/>
    <row r="67" ht="30" customHeight="1" x14ac:dyDescent="0.45"/>
    <row r="68" ht="30" customHeight="1" x14ac:dyDescent="0.45"/>
    <row r="69" ht="30" customHeight="1" x14ac:dyDescent="0.45"/>
    <row r="70" ht="30" customHeight="1" x14ac:dyDescent="0.45"/>
    <row r="71" ht="30" customHeight="1" x14ac:dyDescent="0.45"/>
    <row r="72" ht="30" customHeight="1" x14ac:dyDescent="0.45"/>
    <row r="73" ht="30" customHeight="1" x14ac:dyDescent="0.45"/>
    <row r="74" ht="30" customHeight="1" x14ac:dyDescent="0.45"/>
    <row r="75" ht="30" customHeight="1" x14ac:dyDescent="0.45"/>
    <row r="76" ht="30" customHeight="1" x14ac:dyDescent="0.45"/>
    <row r="77" ht="30" customHeight="1" x14ac:dyDescent="0.45"/>
    <row r="78" ht="30" customHeight="1" x14ac:dyDescent="0.45"/>
    <row r="79" ht="30" customHeight="1" x14ac:dyDescent="0.45"/>
    <row r="80" ht="30" customHeight="1" x14ac:dyDescent="0.45"/>
    <row r="81" ht="30" customHeight="1" x14ac:dyDescent="0.45"/>
    <row r="82" ht="30" customHeight="1" x14ac:dyDescent="0.45"/>
    <row r="83" ht="30" customHeight="1" x14ac:dyDescent="0.45"/>
    <row r="84" ht="30" customHeight="1" x14ac:dyDescent="0.45"/>
    <row r="85" ht="30" customHeight="1" x14ac:dyDescent="0.45"/>
    <row r="86" ht="30" customHeight="1" x14ac:dyDescent="0.45"/>
    <row r="87" ht="30" customHeight="1" x14ac:dyDescent="0.45"/>
    <row r="88" ht="30" customHeight="1" x14ac:dyDescent="0.45"/>
    <row r="89" ht="30" customHeight="1" x14ac:dyDescent="0.45"/>
    <row r="90" ht="30" customHeight="1" x14ac:dyDescent="0.45"/>
    <row r="91" ht="30" customHeight="1" x14ac:dyDescent="0.45"/>
    <row r="92" ht="30" customHeight="1" x14ac:dyDescent="0.45"/>
    <row r="93" ht="30" customHeight="1" x14ac:dyDescent="0.45"/>
    <row r="94" ht="30" customHeight="1" x14ac:dyDescent="0.45"/>
    <row r="95" ht="30" customHeight="1" x14ac:dyDescent="0.45"/>
    <row r="96" ht="30" customHeight="1" x14ac:dyDescent="0.45"/>
    <row r="97" ht="30" customHeight="1" x14ac:dyDescent="0.45"/>
    <row r="98" ht="30" customHeight="1" x14ac:dyDescent="0.45"/>
    <row r="99" ht="30" customHeight="1" x14ac:dyDescent="0.45"/>
    <row r="100" ht="30" customHeight="1" x14ac:dyDescent="0.45"/>
    <row r="101" ht="30" customHeight="1" x14ac:dyDescent="0.45"/>
  </sheetData>
  <sheetProtection algorithmName="SHA-512" hashValue="XnE3P0C50fS8ncGY7sLxTayva8Cps1BKq/oTbR0kt0Qb26+2KdiRp0PjfqALg+Bv6jAat+RYbp6QjLptO24rpA==" saltValue="cSXfD2K+t2UdosiUI+6bug==" spinCount="100000" sheet="1" objects="1" scenarios="1" formatCells="0" formatColumns="0" formatRows="0" selectLockedCells="1"/>
  <mergeCells count="1">
    <mergeCell ref="C3:K3"/>
  </mergeCells>
  <pageMargins left="0.511811024" right="0.511811024" top="0.78740157499999996" bottom="0.78740157499999996" header="0.31496062000000002" footer="0.31496062000000002"/>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vt:i4>
      </vt:variant>
    </vt:vector>
  </HeadingPairs>
  <TitlesOfParts>
    <vt:vector size="10" baseType="lpstr">
      <vt:lpstr>Ini</vt:lpstr>
      <vt:lpstr>Pri</vt:lpstr>
      <vt:lpstr>Sec</vt:lpstr>
      <vt:lpstr>Gra</vt:lpstr>
      <vt:lpstr>Ale</vt:lpstr>
      <vt:lpstr>Rel</vt:lpstr>
      <vt:lpstr>Duv</vt:lpstr>
      <vt:lpstr>Sugestões</vt:lpstr>
      <vt:lpstr>Sobre a LUZ</vt:lpstr>
      <vt:lpstr>Rel!Área_de_impresión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Fernand6</dc:creator>
  <cp:lastModifiedBy>Leandro Borges</cp:lastModifiedBy>
  <cp:lastPrinted>2014-09-17T17:51:52Z</cp:lastPrinted>
  <dcterms:created xsi:type="dcterms:W3CDTF">2014-08-23T07:21:08Z</dcterms:created>
  <dcterms:modified xsi:type="dcterms:W3CDTF">2018-11-21T15:38:32Z</dcterms:modified>
</cp:coreProperties>
</file>