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rafaelv\Dropbox (luz lab)\LUZ\Produtos\LUZ Espanhol\3. Marketing y Ventas\Benchmarking\"/>
    </mc:Choice>
  </mc:AlternateContent>
  <xr:revisionPtr revIDLastSave="0" documentId="13_ncr:1_{C7405A8B-EA3E-41B7-99CE-85731F9EC116}" xr6:coauthVersionLast="38" xr6:coauthVersionMax="38" xr10:uidLastSave="{00000000-0000-0000-0000-000000000000}"/>
  <bookViews>
    <workbookView xWindow="0" yWindow="0" windowWidth="22500" windowHeight="10785" tabRatio="829" activeTab="8" xr2:uid="{00000000-000D-0000-FFFF-FFFF00000000}"/>
  </bookViews>
  <sheets>
    <sheet name="Critérios" sheetId="60" r:id="rId1"/>
    <sheet name="Concorrentes" sheetId="61" r:id="rId2"/>
    <sheet name="P1" sheetId="57" r:id="rId3"/>
    <sheet name="P2" sheetId="62" r:id="rId4"/>
    <sheet name="Rel_Evo" sheetId="59" r:id="rId5"/>
    <sheet name="Rel_Comp" sheetId="63" r:id="rId6"/>
    <sheet name="Dash_Evo" sheetId="65" r:id="rId7"/>
    <sheet name="Dash_Comp" sheetId="64" r:id="rId8"/>
    <sheet name="INI" sheetId="11" r:id="rId9"/>
    <sheet name="DUV" sheetId="52" r:id="rId10"/>
    <sheet name="SUG" sheetId="53" r:id="rId11"/>
    <sheet name="LUZ" sheetId="54" r:id="rId12"/>
  </sheets>
  <definedNames>
    <definedName name="_xlnm.Criteria">Critérios!$C$6:$C$15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empresas">Concorrentes!$C$6:$C$15</definedName>
    <definedName name="Impostos">#REF!</definedName>
    <definedName name="Investimentos">#REF!</definedName>
    <definedName name="radar1">"DESLOC(Dash_Comp!$O$9;0;0;1;Dash_Comp!$N$8)"</definedName>
    <definedName name="Receitas_com_Produtos">#REF!</definedName>
    <definedName name="Receitas_Com_Serviços">#REF!</definedName>
    <definedName name="Receitas_Não_Operacionais">#REF!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" i="65" l="1"/>
  <c r="W9" i="65"/>
  <c r="X9" i="65"/>
  <c r="V9" i="65"/>
  <c r="T9" i="65"/>
  <c r="S9" i="65"/>
  <c r="O9" i="65"/>
  <c r="I9" i="59"/>
  <c r="N7" i="59"/>
  <c r="M7" i="59"/>
  <c r="L7" i="59"/>
  <c r="K7" i="59"/>
  <c r="J7" i="59"/>
  <c r="I7" i="59"/>
  <c r="H7" i="59"/>
  <c r="G7" i="59"/>
  <c r="F7" i="59"/>
  <c r="E7" i="59"/>
  <c r="F7" i="57"/>
  <c r="O10" i="65" s="1"/>
  <c r="H7" i="57"/>
  <c r="P10" i="65" s="1"/>
  <c r="N7" i="57"/>
  <c r="S10" i="65" s="1"/>
  <c r="P7" i="57"/>
  <c r="T7" i="57"/>
  <c r="V10" i="65" s="1"/>
  <c r="C16" i="62"/>
  <c r="C15" i="62"/>
  <c r="C14" i="62"/>
  <c r="C13" i="62"/>
  <c r="C12" i="62"/>
  <c r="C11" i="62"/>
  <c r="C10" i="62"/>
  <c r="C9" i="62"/>
  <c r="C8" i="62"/>
  <c r="X11" i="65"/>
  <c r="V11" i="65"/>
  <c r="U11" i="65"/>
  <c r="T11" i="65"/>
  <c r="Q11" i="65"/>
  <c r="F9" i="59"/>
  <c r="O11" i="65"/>
  <c r="C7" i="62"/>
  <c r="C8" i="57"/>
  <c r="C15" i="57"/>
  <c r="C16" i="57"/>
  <c r="C7" i="57"/>
  <c r="F16" i="57"/>
  <c r="D16" i="57" s="1"/>
  <c r="F15" i="57"/>
  <c r="D15" i="57" s="1"/>
  <c r="F8" i="57"/>
  <c r="V7" i="57"/>
  <c r="W10" i="65" s="1"/>
  <c r="X7" i="57"/>
  <c r="L7" i="57"/>
  <c r="R10" i="65" s="1"/>
  <c r="R7" i="57"/>
  <c r="K8" i="59" s="1"/>
  <c r="P8" i="57"/>
  <c r="P15" i="57"/>
  <c r="P16" i="57"/>
  <c r="X16" i="57"/>
  <c r="V16" i="57"/>
  <c r="T16" i="57"/>
  <c r="R16" i="57"/>
  <c r="N16" i="57"/>
  <c r="L16" i="57"/>
  <c r="J16" i="57"/>
  <c r="H16" i="57"/>
  <c r="X15" i="57"/>
  <c r="V15" i="57"/>
  <c r="T15" i="57"/>
  <c r="R15" i="57"/>
  <c r="N15" i="57"/>
  <c r="L15" i="57"/>
  <c r="J15" i="57"/>
  <c r="H15" i="57"/>
  <c r="X8" i="57"/>
  <c r="V8" i="57"/>
  <c r="T8" i="57"/>
  <c r="R8" i="57"/>
  <c r="N8" i="57"/>
  <c r="L8" i="57"/>
  <c r="J8" i="57"/>
  <c r="H8" i="57"/>
  <c r="J7" i="57"/>
  <c r="W5" i="57"/>
  <c r="U5" i="57"/>
  <c r="S5" i="57"/>
  <c r="Q5" i="57"/>
  <c r="O5" i="57"/>
  <c r="M5" i="57"/>
  <c r="K5" i="57"/>
  <c r="I5" i="57"/>
  <c r="G5" i="57"/>
  <c r="E5" i="57"/>
  <c r="D16" i="60"/>
  <c r="L9" i="59" l="1"/>
  <c r="H8" i="59"/>
  <c r="V12" i="65"/>
  <c r="O12" i="65"/>
  <c r="R9" i="65"/>
  <c r="U10" i="65"/>
  <c r="U12" i="65" s="1"/>
  <c r="E8" i="59"/>
  <c r="P9" i="65"/>
  <c r="U9" i="65"/>
  <c r="S11" i="65"/>
  <c r="S12" i="65" s="1"/>
  <c r="L8" i="59"/>
  <c r="L10" i="59" s="1"/>
  <c r="L11" i="59" s="1"/>
  <c r="Q9" i="65"/>
  <c r="T10" i="65"/>
  <c r="T12" i="65" s="1"/>
  <c r="J8" i="59"/>
  <c r="G8" i="59"/>
  <c r="D7" i="57"/>
  <c r="Q10" i="65"/>
  <c r="Q12" i="65" s="1"/>
  <c r="X10" i="65"/>
  <c r="X12" i="65" s="1"/>
  <c r="N8" i="59"/>
  <c r="H9" i="59"/>
  <c r="R11" i="65"/>
  <c r="R12" i="65" s="1"/>
  <c r="M9" i="59"/>
  <c r="W11" i="65"/>
  <c r="W12" i="65" s="1"/>
  <c r="D8" i="57"/>
  <c r="M8" i="59"/>
  <c r="I8" i="59"/>
  <c r="I10" i="59" s="1"/>
  <c r="I11" i="59" s="1"/>
  <c r="N9" i="59"/>
  <c r="K9" i="59"/>
  <c r="K10" i="59" s="1"/>
  <c r="K11" i="59" s="1"/>
  <c r="J9" i="59"/>
  <c r="F8" i="59"/>
  <c r="F10" i="59" s="1"/>
  <c r="F11" i="59" s="1"/>
  <c r="P11" i="65"/>
  <c r="P12" i="65" s="1"/>
  <c r="G9" i="59"/>
  <c r="G10" i="59" s="1"/>
  <c r="G11" i="59" s="1"/>
  <c r="E9" i="59"/>
  <c r="H10" i="59" l="1"/>
  <c r="H11" i="59" s="1"/>
  <c r="M10" i="59"/>
  <c r="M11" i="59" s="1"/>
  <c r="E10" i="59"/>
  <c r="E11" i="59" s="1"/>
  <c r="C11" i="65"/>
  <c r="D9" i="59"/>
  <c r="N10" i="59"/>
  <c r="N11" i="59" s="1"/>
  <c r="J10" i="59"/>
  <c r="J11" i="59" s="1"/>
  <c r="C15" i="65"/>
  <c r="C9" i="65"/>
  <c r="D8" i="59"/>
  <c r="D10" i="59" l="1"/>
  <c r="D11" i="59" s="1"/>
  <c r="C13" i="65"/>
</calcChain>
</file>

<file path=xl/sharedStrings.xml><?xml version="1.0" encoding="utf-8"?>
<sst xmlns="http://schemas.openxmlformats.org/spreadsheetml/2006/main" count="371" uniqueCount="105">
  <si>
    <t>Paso 1</t>
  </si>
  <si>
    <t>Paso 2</t>
  </si>
  <si>
    <t>Paso 3</t>
  </si>
  <si>
    <t>Paso 4</t>
  </si>
  <si>
    <t>SALPICADEROS</t>
  </si>
  <si>
    <t>Hoja de Plan de Negocios</t>
  </si>
  <si>
    <t>Hojas estudio de viabilidad económica</t>
  </si>
  <si>
    <t>hoja FODA</t>
  </si>
  <si>
    <t>Hoja de Planificación Estratégica</t>
  </si>
  <si>
    <t>vea mas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</si>
  <si>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</si>
  <si>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</si>
  <si>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</si>
  <si>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</si>
  <si>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</si>
  <si>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</si>
  <si>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</si>
  <si>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</si>
  <si>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</si>
  <si>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</si>
  <si>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</si>
  <si>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</si>
  <si>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</si>
  <si>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</si>
  <si>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</si>
  <si>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</si>
  <si>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En esta parte de los resultados de hojas de cálculo se organizan de una manera más visual y preciso con sus resultados.</t>
  </si>
  <si>
    <t>INFORMES</t>
  </si>
  <si>
    <t>criterios</t>
  </si>
  <si>
    <t>peso</t>
  </si>
  <si>
    <t>total</t>
  </si>
  <si>
    <t>competidores</t>
  </si>
  <si>
    <t>competidor 1</t>
  </si>
  <si>
    <t>competidor 2</t>
  </si>
  <si>
    <t>competidor 4</t>
  </si>
  <si>
    <t>competidor 5</t>
  </si>
  <si>
    <t>Su empresa</t>
  </si>
  <si>
    <t>sitio web</t>
  </si>
  <si>
    <t>segmento</t>
  </si>
  <si>
    <t>Principales productos o servicios</t>
  </si>
  <si>
    <t>contacto</t>
  </si>
  <si>
    <t>Ingresos anuales aproximados</t>
  </si>
  <si>
    <t>Nota general</t>
  </si>
  <si>
    <t>nota</t>
  </si>
  <si>
    <t>educación</t>
  </si>
  <si>
    <t>cursos en línea de la plataforma</t>
  </si>
  <si>
    <t>cursos.luz.vc</t>
  </si>
  <si>
    <t>cursos de la plataforma en línea de Excel</t>
  </si>
  <si>
    <t>cursos en línea de la plataforma para ingenieros</t>
  </si>
  <si>
    <t>Plataforma de cursos en línea y en el aula</t>
  </si>
  <si>
    <t>Elegir la empresa&gt;</t>
  </si>
  <si>
    <t>diferencia</t>
  </si>
  <si>
    <r>
      <rPr>
        <sz val="11"/>
        <color theme="1"/>
        <rFont val="Calibri"/>
        <family val="2"/>
      </rPr>
      <t>2ª Evaluación</t>
    </r>
  </si>
  <si>
    <t>estatus</t>
  </si>
  <si>
    <t>promedio</t>
  </si>
  <si>
    <t>Company 1&gt;</t>
  </si>
  <si>
    <t>Company 2&gt;</t>
  </si>
  <si>
    <t>evaluación&gt;</t>
  </si>
  <si>
    <t>2ª Evaluación</t>
  </si>
  <si>
    <t>comparativo</t>
  </si>
  <si>
    <t>Elegir una empresa para evaluar&gt;</t>
  </si>
  <si>
    <t>promedio general</t>
  </si>
  <si>
    <t>Los comentarios de comparación</t>
  </si>
  <si>
    <t>Diferencia por criterios</t>
  </si>
  <si>
    <t>Primera-segundo</t>
  </si>
  <si>
    <r>
      <t xml:space="preserve">HOJA DE TRABAJO </t>
    </r>
    <r>
      <rPr>
        <b/>
        <sz val="28"/>
        <color rgb="FF333333"/>
        <rFont val="Calibri (Corpo)"/>
      </rPr>
      <t>BENCHMARKING (análisis de competidores) 4,0</t>
    </r>
  </si>
  <si>
    <t>REGISTRO</t>
  </si>
  <si>
    <t>COMPARATIVA</t>
  </si>
  <si>
    <t>Durante el registro se registrará las empresas analizadas y criterios de evaluación</t>
  </si>
  <si>
    <t>pestaña evaluación comparativa se evaluará cada uno de acuerdo a los criterios establecidos empresas y comparar con una segunda evaluación para conocer la evolución de cada una de</t>
  </si>
  <si>
    <t>Aquí se puede analizar los informes con la evolución de cada uno de los negocios analizados y comparándolos</t>
  </si>
  <si>
    <r>
      <t>1</t>
    </r>
    <r>
      <rPr>
        <sz val="11"/>
        <color theme="0"/>
        <rFont val="Calibri"/>
        <family val="2"/>
      </rPr>
      <t>ª Clasificación</t>
    </r>
  </si>
  <si>
    <r>
      <rPr>
        <sz val="11"/>
        <color theme="0"/>
        <rFont val="Calibri"/>
        <family val="2"/>
      </rPr>
      <t>2ª Evaluación</t>
    </r>
  </si>
  <si>
    <t>Criterio 1</t>
  </si>
  <si>
    <t>Criterio 2</t>
  </si>
  <si>
    <t>Criterio 3</t>
  </si>
  <si>
    <t>Criterio 4</t>
  </si>
  <si>
    <t>Criterio 5</t>
  </si>
  <si>
    <t>Criterio 6</t>
  </si>
  <si>
    <t>Criterio 7</t>
  </si>
  <si>
    <t>Criterio 8</t>
  </si>
  <si>
    <t>competidor 3</t>
  </si>
  <si>
    <t>competidor 6</t>
  </si>
  <si>
    <t>competidor.com.es</t>
  </si>
  <si>
    <t>contacto 1</t>
  </si>
  <si>
    <t>contacto 2</t>
  </si>
  <si>
    <t>contacto 3</t>
  </si>
  <si>
    <t>contacto 4</t>
  </si>
  <si>
    <t>contacto 5</t>
  </si>
  <si>
    <t>contacto 6</t>
  </si>
  <si>
    <t>contacto 7</t>
  </si>
  <si>
    <t>Empresa 1</t>
  </si>
  <si>
    <t>Empresa 2</t>
  </si>
  <si>
    <r>
      <t>1</t>
    </r>
    <r>
      <rPr>
        <sz val="11"/>
        <color theme="1"/>
        <rFont val="Calibri"/>
        <family val="2"/>
      </rPr>
      <t>ª Evaluación</t>
    </r>
  </si>
  <si>
    <t>1ª Evaluación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</si>
  <si>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</si>
  <si>
    <t>P2</t>
  </si>
  <si>
    <t/>
  </si>
  <si>
    <t>Empeorado</t>
  </si>
  <si>
    <t>Mejorado</t>
  </si>
  <si>
    <t>P1</t>
  </si>
  <si>
    <t>Nota Geral - competidor 5</t>
  </si>
  <si>
    <t>Radar - competidor 5</t>
  </si>
  <si>
    <t>Radar - competidor 6</t>
  </si>
  <si>
    <t>Nota Geral - competidor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</si>
</sst>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5" formatCode="0.0"/>
    <numFmt numFmtId="166" formatCode="[$$-5C0A]#,##0.00"/>
  </numFmts>
  <fonts count="4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28"/>
      <color theme="1"/>
      <name val="Calibri"/>
      <family val="2"/>
      <scheme val="minor"/>
    </font>
    <font>
      <b/>
      <sz val="28"/>
      <color rgb="FF333333"/>
      <name val="Calibri (Corpo)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9BCC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10" fillId="4" borderId="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2" fillId="4" borderId="0" xfId="1" applyFont="1" applyFill="1" applyAlignment="1" applyProtection="1">
      <alignment horizontal="center" vertical="center"/>
    </xf>
    <xf numFmtId="0" fontId="11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wrapText="1"/>
    </xf>
    <xf numFmtId="0" fontId="18" fillId="0" borderId="0" xfId="0" applyFont="1" applyBorder="1" applyAlignment="1" applyProtection="1">
      <alignment horizontal="left" vertical="center" indent="1"/>
    </xf>
    <xf numFmtId="0" fontId="10" fillId="0" borderId="1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3" fillId="3" borderId="1" xfId="0" applyFont="1" applyFill="1" applyBorder="1" applyAlignment="1" applyProtection="1">
      <alignment horizontal="left" vertical="center" indent="1"/>
    </xf>
    <xf numFmtId="0" fontId="13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9" fillId="0" borderId="0" xfId="1" applyAlignment="1" applyProtection="1">
      <alignment horizontal="left" vertical="center"/>
    </xf>
    <xf numFmtId="0" fontId="0" fillId="2" borderId="0" xfId="0" applyFill="1" applyProtection="1"/>
    <xf numFmtId="9" fontId="28" fillId="5" borderId="7" xfId="3" applyFont="1" applyFill="1" applyBorder="1" applyAlignment="1" applyProtection="1">
      <alignment horizontal="left" vertical="center" indent="1"/>
    </xf>
    <xf numFmtId="0" fontId="4" fillId="3" borderId="5" xfId="0" applyNumberFormat="1" applyFont="1" applyFill="1" applyBorder="1" applyAlignment="1" applyProtection="1">
      <alignment horizontal="left" vertical="center" wrapText="1" indent="1"/>
      <protection locked="0"/>
    </xf>
    <xf numFmtId="9" fontId="4" fillId="0" borderId="5" xfId="3" applyFont="1" applyFill="1" applyBorder="1" applyAlignment="1" applyProtection="1">
      <alignment horizontal="left" vertical="center" wrapText="1" indent="1"/>
      <protection locked="0"/>
    </xf>
    <xf numFmtId="0" fontId="0" fillId="2" borderId="0" xfId="0" applyFill="1" applyProtection="1"/>
    <xf numFmtId="0" fontId="0" fillId="4" borderId="0" xfId="0" applyFill="1" applyBorder="1" applyProtection="1"/>
    <xf numFmtId="0" fontId="8" fillId="4" borderId="0" xfId="1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28" fillId="5" borderId="7" xfId="0" applyFont="1" applyFill="1" applyBorder="1" applyAlignment="1" applyProtection="1">
      <alignment horizontal="left" vertical="center" indent="1"/>
    </xf>
    <xf numFmtId="0" fontId="28" fillId="5" borderId="7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wrapText="1" indent="1"/>
    </xf>
    <xf numFmtId="0" fontId="31" fillId="2" borderId="0" xfId="0" applyFont="1" applyFill="1" applyProtection="1"/>
    <xf numFmtId="0" fontId="31" fillId="2" borderId="0" xfId="0" applyFont="1" applyFill="1" applyAlignment="1" applyProtection="1">
      <alignment horizontal="right" indent="1"/>
    </xf>
    <xf numFmtId="0" fontId="31" fillId="4" borderId="0" xfId="0" applyFont="1" applyFill="1" applyBorder="1" applyProtection="1"/>
    <xf numFmtId="0" fontId="32" fillId="4" borderId="0" xfId="1" applyFont="1" applyFill="1" applyBorder="1" applyAlignment="1" applyProtection="1">
      <alignment horizontal="center" vertical="center"/>
    </xf>
    <xf numFmtId="0" fontId="32" fillId="4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Protection="1"/>
    <xf numFmtId="0" fontId="32" fillId="0" borderId="0" xfId="1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left" vertical="center" indent="1"/>
    </xf>
    <xf numFmtId="0" fontId="31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right" vertical="center" indent="1"/>
    </xf>
    <xf numFmtId="0" fontId="4" fillId="3" borderId="1" xfId="0" applyFont="1" applyFill="1" applyBorder="1" applyAlignment="1" applyProtection="1">
      <alignment horizontal="left" vertical="center" indent="1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 indent="1"/>
    </xf>
    <xf numFmtId="0" fontId="8" fillId="0" borderId="11" xfId="0" applyFont="1" applyFill="1" applyBorder="1" applyAlignment="1" applyProtection="1">
      <alignment horizontal="left" indent="1"/>
    </xf>
    <xf numFmtId="0" fontId="8" fillId="0" borderId="11" xfId="0" applyFont="1" applyFill="1" applyBorder="1" applyProtection="1"/>
    <xf numFmtId="0" fontId="27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 vertical="center" indent="1"/>
    </xf>
    <xf numFmtId="0" fontId="35" fillId="3" borderId="1" xfId="0" applyFont="1" applyFill="1" applyBorder="1" applyAlignment="1" applyProtection="1">
      <alignment horizontal="center" vertical="center"/>
    </xf>
    <xf numFmtId="165" fontId="35" fillId="3" borderId="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/>
    <xf numFmtId="0" fontId="20" fillId="4" borderId="0" xfId="0" applyFont="1" applyFill="1" applyBorder="1" applyProtection="1"/>
    <xf numFmtId="0" fontId="20" fillId="0" borderId="0" xfId="0" applyFont="1" applyFill="1" applyBorder="1" applyProtection="1"/>
    <xf numFmtId="0" fontId="33" fillId="0" borderId="0" xfId="0" applyFont="1" applyFill="1" applyBorder="1" applyProtection="1"/>
    <xf numFmtId="0" fontId="0" fillId="2" borderId="0" xfId="0" applyFill="1" applyProtection="1"/>
    <xf numFmtId="0" fontId="29" fillId="0" borderId="0" xfId="0" applyFont="1" applyFill="1" applyBorder="1" applyAlignment="1" applyProtection="1">
      <alignment horizontal="left" vertical="center" indent="2"/>
    </xf>
    <xf numFmtId="0" fontId="31" fillId="3" borderId="5" xfId="0" applyNumberFormat="1" applyFont="1" applyFill="1" applyBorder="1" applyAlignment="1" applyProtection="1">
      <alignment horizontal="left" vertical="center" wrapText="1" indent="1"/>
    </xf>
    <xf numFmtId="0" fontId="32" fillId="3" borderId="5" xfId="0" applyNumberFormat="1" applyFont="1" applyFill="1" applyBorder="1" applyAlignment="1" applyProtection="1">
      <alignment horizontal="left" vertical="center" wrapText="1" indent="1"/>
    </xf>
    <xf numFmtId="0" fontId="3" fillId="0" borderId="0" xfId="0" applyFont="1" applyFill="1" applyBorder="1" applyAlignment="1" applyProtection="1">
      <alignment horizontal="right" vertical="center" indent="1"/>
    </xf>
    <xf numFmtId="0" fontId="16" fillId="4" borderId="0" xfId="1" applyFont="1" applyFill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vertical="center" wrapText="1"/>
    </xf>
    <xf numFmtId="0" fontId="27" fillId="0" borderId="0" xfId="0" applyFont="1" applyFill="1" applyBorder="1" applyProtection="1"/>
    <xf numFmtId="0" fontId="27" fillId="0" borderId="0" xfId="0" applyFont="1" applyFill="1" applyBorder="1" applyAlignment="1" applyProtection="1">
      <alignment horizontal="left" vertical="center" indent="1"/>
    </xf>
    <xf numFmtId="0" fontId="0" fillId="2" borderId="0" xfId="0" applyFill="1" applyProtection="1"/>
    <xf numFmtId="0" fontId="30" fillId="5" borderId="7" xfId="0" applyFont="1" applyFill="1" applyBorder="1" applyAlignment="1" applyProtection="1">
      <alignment horizontal="left" vertical="center" wrapText="1" indent="1"/>
    </xf>
    <xf numFmtId="0" fontId="30" fillId="5" borderId="9" xfId="0" applyFont="1" applyFill="1" applyBorder="1" applyAlignment="1" applyProtection="1">
      <alignment horizontal="left" vertical="center" wrapText="1" indent="1"/>
    </xf>
    <xf numFmtId="0" fontId="30" fillId="5" borderId="10" xfId="0" applyFont="1" applyFill="1" applyBorder="1" applyAlignment="1" applyProtection="1">
      <alignment horizontal="center" vertical="center" wrapText="1"/>
    </xf>
    <xf numFmtId="0" fontId="30" fillId="5" borderId="6" xfId="0" applyFont="1" applyFill="1" applyBorder="1" applyAlignment="1" applyProtection="1">
      <alignment horizontal="center" vertical="center" wrapText="1"/>
    </xf>
    <xf numFmtId="0" fontId="30" fillId="5" borderId="10" xfId="0" applyFont="1" applyFill="1" applyBorder="1" applyAlignment="1" applyProtection="1">
      <alignment horizontal="center" vertical="center"/>
    </xf>
    <xf numFmtId="0" fontId="30" fillId="5" borderId="6" xfId="0" applyFont="1" applyFill="1" applyBorder="1" applyAlignment="1" applyProtection="1">
      <alignment horizontal="center" vertical="center"/>
    </xf>
    <xf numFmtId="0" fontId="30" fillId="5" borderId="8" xfId="0" applyFont="1" applyFill="1" applyBorder="1" applyAlignment="1" applyProtection="1">
      <alignment horizontal="left" vertical="center" wrapText="1" indent="1"/>
    </xf>
    <xf numFmtId="0" fontId="4" fillId="0" borderId="1" xfId="0" applyFont="1" applyFill="1" applyBorder="1" applyAlignment="1" applyProtection="1">
      <alignment horizontal="left" vertical="center" wrapText="1" indent="1"/>
      <protection locked="0"/>
    </xf>
    <xf numFmtId="0" fontId="4" fillId="0" borderId="2" xfId="0" applyFont="1" applyFill="1" applyBorder="1" applyAlignment="1" applyProtection="1">
      <alignment horizontal="left" vertical="center" wrapText="1" indent="1"/>
      <protection locked="0"/>
    </xf>
    <xf numFmtId="0" fontId="4" fillId="0" borderId="4" xfId="0" applyFont="1" applyFill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 indent="1"/>
    </xf>
    <xf numFmtId="0" fontId="6" fillId="0" borderId="3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left" vertical="center" wrapText="1" indent="1"/>
    </xf>
    <xf numFmtId="0" fontId="5" fillId="0" borderId="2" xfId="0" applyFont="1" applyBorder="1" applyAlignment="1" applyProtection="1">
      <alignment horizontal="left" vertical="center" wrapText="1" indent="1"/>
    </xf>
    <xf numFmtId="0" fontId="0" fillId="2" borderId="0" xfId="0" applyFill="1" applyProtection="1"/>
    <xf numFmtId="0" fontId="7" fillId="0" borderId="0" xfId="0" applyFont="1" applyAlignment="1" applyProtection="1">
      <alignment horizontal="left" vertical="center" wrapText="1" indent="1"/>
    </xf>
    <xf numFmtId="0" fontId="15" fillId="0" borderId="0" xfId="0" applyFont="1" applyAlignment="1" applyProtection="1">
      <alignment horizontal="left" vertical="center" wrapText="1" indent="1"/>
    </xf>
    <xf numFmtId="0" fontId="1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6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4" fillId="3" borderId="1" xfId="0" applyFont="1" applyFill="1" applyBorder="1" applyAlignment="1" applyProtection="1">
      <alignment horizontal="left" vertical="center" wrapText="1" indent="1"/>
    </xf>
    <xf numFmtId="0" fontId="1" fillId="0" borderId="0" xfId="0" applyFont="1" applyFill="1" applyBorder="1" applyAlignment="1" applyProtection="1">
      <alignment horizontal="right" vertical="center" indent="1"/>
    </xf>
    <xf numFmtId="0" fontId="1" fillId="3" borderId="1" xfId="0" applyFont="1" applyFill="1" applyBorder="1" applyAlignment="1" applyProtection="1">
      <alignment horizontal="left" vertical="center" indent="1"/>
    </xf>
    <xf numFmtId="0" fontId="0" fillId="6" borderId="0" xfId="0" applyFill="1"/>
    <xf numFmtId="0" fontId="0" fillId="6" borderId="0" xfId="0" applyFill="1" applyProtection="1"/>
    <xf numFmtId="0" fontId="39" fillId="6" borderId="0" xfId="0" applyFont="1" applyFill="1" applyAlignment="1" applyProtection="1">
      <alignment vertical="center"/>
    </xf>
    <xf numFmtId="0" fontId="41" fillId="6" borderId="0" xfId="0" applyFont="1" applyFill="1" applyAlignment="1" applyProtection="1">
      <alignment horizontal="left" vertical="center" wrapText="1"/>
    </xf>
    <xf numFmtId="0" fontId="1" fillId="3" borderId="5" xfId="0" applyNumberFormat="1" applyFont="1" applyFill="1" applyBorder="1" applyAlignment="1" applyProtection="1">
      <alignment horizontal="left" vertical="center" wrapText="1" indent="1"/>
    </xf>
    <xf numFmtId="9" fontId="4" fillId="3" borderId="5" xfId="3" applyFont="1" applyFill="1" applyBorder="1" applyAlignment="1" applyProtection="1">
      <alignment horizontal="left" vertical="center" wrapText="1" indent="1"/>
    </xf>
    <xf numFmtId="0" fontId="4" fillId="3" borderId="5" xfId="0" applyNumberFormat="1" applyFont="1" applyFill="1" applyBorder="1" applyAlignment="1" applyProtection="1">
      <alignment horizontal="left" vertical="center" wrapText="1" indent="1"/>
    </xf>
    <xf numFmtId="166" fontId="33" fillId="3" borderId="5" xfId="0" applyNumberFormat="1" applyFont="1" applyFill="1" applyBorder="1" applyAlignment="1" applyProtection="1">
      <alignment horizontal="left" vertical="center" wrapText="1" indent="1"/>
    </xf>
    <xf numFmtId="0" fontId="31" fillId="0" borderId="5" xfId="0" applyNumberFormat="1" applyFont="1" applyFill="1" applyBorder="1" applyAlignment="1" applyProtection="1">
      <alignment horizontal="left" vertical="center" wrapText="1" indent="1"/>
    </xf>
    <xf numFmtId="0" fontId="4" fillId="3" borderId="2" xfId="0" applyFont="1" applyFill="1" applyBorder="1" applyAlignment="1" applyProtection="1">
      <alignment horizontal="left" vertical="center" wrapText="1" indent="1"/>
    </xf>
    <xf numFmtId="0" fontId="4" fillId="3" borderId="4" xfId="0" applyFont="1" applyFill="1" applyBorder="1" applyAlignment="1" applyProtection="1">
      <alignment horizontal="left" vertical="center" wrapText="1" indent="1"/>
    </xf>
    <xf numFmtId="0" fontId="12" fillId="7" borderId="0" xfId="0" applyFont="1" applyFill="1" applyAlignment="1">
      <alignment horizontal="left" vertical="center" indent="1"/>
    </xf>
  </cellXfs>
  <cellStyles count="6">
    <cellStyle name="Hiperlink" xfId="1" builtinId="8"/>
    <cellStyle name="Hiperlink Visitado" xfId="2" builtinId="9" hidden="1"/>
    <cellStyle name="Moeda 2" xfId="4" xr:uid="{00000000-0005-0000-0000-000032000000}"/>
    <cellStyle name="Normal" xfId="0" builtinId="0"/>
    <cellStyle name="Normal 2" xfId="5" xr:uid="{00428971-EE28-4E9A-8C4A-7BDACDF938D4}"/>
    <cellStyle name="Porcentagem" xfId="3" builtinId="5"/>
  </cellStyles>
  <dxfs count="37"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</dxf>
  </dxfs>
  <tableStyles count="0" defaultTableStyle="TableStyleMedium9" defaultPivotStyle="PivotStyleMedium7"/>
  <colors>
    <mruColors>
      <color rgb="FF669BCC"/>
      <color rgb="FF55B03E"/>
      <color rgb="FFFF9300"/>
      <color rgb="FF566DCE"/>
      <color rgb="FFF0462E"/>
      <color rgb="FFE71919"/>
      <color rgb="FF0562C1"/>
      <color rgb="FF9ED890"/>
      <color rgb="FFF58273"/>
      <color rgb="FFFA46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Dash_Evo!$N$10</c:f>
              <c:strCache>
                <c:ptCount val="1"/>
                <c:pt idx="0">
                  <c:v>1ª Clasificación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Dash_Evo!$O$9:$X$9</c:f>
              <c:strCache>
                <c:ptCount val="10"/>
                <c:pt idx="0">
                  <c:v>Criterio 1</c:v>
                </c:pt>
                <c:pt idx="1">
                  <c:v>Criterio 2</c:v>
                </c:pt>
                <c:pt idx="2">
                  <c:v>Criterio 3</c:v>
                </c:pt>
                <c:pt idx="3">
                  <c:v>Criterio 4</c:v>
                </c:pt>
                <c:pt idx="4">
                  <c:v>Criterio 5</c:v>
                </c:pt>
                <c:pt idx="5">
                  <c:v>Criterio 6</c:v>
                </c:pt>
                <c:pt idx="6">
                  <c:v>Criterio 7</c:v>
                </c:pt>
                <c:pt idx="7">
                  <c:v>Criterio 8</c:v>
                </c:pt>
                <c:pt idx="8">
                  <c:v>0</c:v>
                </c:pt>
                <c:pt idx="9">
                  <c:v>0</c:v>
                </c:pt>
              </c:strCache>
            </c:strRef>
          </c:cat>
          <c:val>
            <c:numRef>
              <c:f>Dash_Evo!$O$10:$X$10</c:f>
              <c:numCache>
                <c:formatCode>General</c:formatCode>
                <c:ptCount val="10"/>
                <c:pt idx="0">
                  <c:v>10</c:v>
                </c:pt>
                <c:pt idx="1">
                  <c:v>30.000000000000004</c:v>
                </c:pt>
                <c:pt idx="2">
                  <c:v>75</c:v>
                </c:pt>
                <c:pt idx="3">
                  <c:v>30.000000000000004</c:v>
                </c:pt>
                <c:pt idx="4">
                  <c:v>60</c:v>
                </c:pt>
                <c:pt idx="5">
                  <c:v>60.000000000000007</c:v>
                </c:pt>
                <c:pt idx="6">
                  <c:v>60.000000000000007</c:v>
                </c:pt>
                <c:pt idx="7">
                  <c:v>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F-4D3D-A539-7254C8784926}"/>
            </c:ext>
          </c:extLst>
        </c:ser>
        <c:ser>
          <c:idx val="1"/>
          <c:order val="1"/>
          <c:tx>
            <c:strRef>
              <c:f>Dash_Evo!$N$11</c:f>
              <c:strCache>
                <c:ptCount val="1"/>
                <c:pt idx="0">
                  <c:v>2ª Evaluación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Dash_Evo!$O$9:$X$9</c:f>
              <c:strCache>
                <c:ptCount val="10"/>
                <c:pt idx="0">
                  <c:v>Criterio 1</c:v>
                </c:pt>
                <c:pt idx="1">
                  <c:v>Criterio 2</c:v>
                </c:pt>
                <c:pt idx="2">
                  <c:v>Criterio 3</c:v>
                </c:pt>
                <c:pt idx="3">
                  <c:v>Criterio 4</c:v>
                </c:pt>
                <c:pt idx="4">
                  <c:v>Criterio 5</c:v>
                </c:pt>
                <c:pt idx="5">
                  <c:v>Criterio 6</c:v>
                </c:pt>
                <c:pt idx="6">
                  <c:v>Criterio 7</c:v>
                </c:pt>
                <c:pt idx="7">
                  <c:v>Criterio 8</c:v>
                </c:pt>
                <c:pt idx="8">
                  <c:v>0</c:v>
                </c:pt>
                <c:pt idx="9">
                  <c:v>0</c:v>
                </c:pt>
              </c:strCache>
            </c:strRef>
          </c:cat>
          <c:val>
            <c:numRef>
              <c:f>Dash_Evo!$O$11:$X$11</c:f>
              <c:numCache>
                <c:formatCode>General</c:formatCode>
                <c:ptCount val="10"/>
                <c:pt idx="0">
                  <c:v>45</c:v>
                </c:pt>
                <c:pt idx="1">
                  <c:v>50</c:v>
                </c:pt>
                <c:pt idx="2">
                  <c:v>75</c:v>
                </c:pt>
                <c:pt idx="3">
                  <c:v>30.000000000000004</c:v>
                </c:pt>
                <c:pt idx="4">
                  <c:v>30</c:v>
                </c:pt>
                <c:pt idx="5">
                  <c:v>100</c:v>
                </c:pt>
                <c:pt idx="6">
                  <c:v>60.000000000000007</c:v>
                </c:pt>
                <c:pt idx="7">
                  <c:v>150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F-4D3D-A539-7254C87849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5"/>
        <c:axId val="1696982976"/>
        <c:axId val="1705236384"/>
      </c:barChart>
      <c:catAx>
        <c:axId val="16969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05236384"/>
        <c:crosses val="autoZero"/>
        <c:auto val="1"/>
        <c:lblAlgn val="ctr"/>
        <c:lblOffset val="100"/>
        <c:noMultiLvlLbl val="0"/>
      </c:catAx>
      <c:valAx>
        <c:axId val="1705236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9698297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363439012395843E-2"/>
          <c:y val="0.11288487520443717"/>
          <c:w val="0.8876104594213311"/>
          <c:h val="0.774230249591125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Dash_Evo!$N$12</c:f>
              <c:strCache>
                <c:ptCount val="1"/>
                <c:pt idx="0">
                  <c:v>Primera-segundo</c:v>
                </c:pt>
              </c:strCache>
            </c:strRef>
          </c:tx>
          <c:spPr>
            <a:solidFill>
              <a:srgbClr val="669B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Dash_Evo!$O$9:$X$9</c:f>
              <c:strCache>
                <c:ptCount val="10"/>
                <c:pt idx="0">
                  <c:v>Criterio 1</c:v>
                </c:pt>
                <c:pt idx="1">
                  <c:v>Criterio 2</c:v>
                </c:pt>
                <c:pt idx="2">
                  <c:v>Criterio 3</c:v>
                </c:pt>
                <c:pt idx="3">
                  <c:v>Criterio 4</c:v>
                </c:pt>
                <c:pt idx="4">
                  <c:v>Criterio 5</c:v>
                </c:pt>
                <c:pt idx="5">
                  <c:v>Criterio 6</c:v>
                </c:pt>
                <c:pt idx="6">
                  <c:v>Criterio 7</c:v>
                </c:pt>
                <c:pt idx="7">
                  <c:v>Criterio 8</c:v>
                </c:pt>
                <c:pt idx="8">
                  <c:v>0</c:v>
                </c:pt>
                <c:pt idx="9">
                  <c:v>0</c:v>
                </c:pt>
              </c:strCache>
            </c:strRef>
          </c:cat>
          <c:val>
            <c:numRef>
              <c:f>Dash_Evo!$O$12:$X$12</c:f>
              <c:numCache>
                <c:formatCode>General</c:formatCode>
                <c:ptCount val="10"/>
                <c:pt idx="0">
                  <c:v>-35</c:v>
                </c:pt>
                <c:pt idx="1">
                  <c:v>-19.999999999999996</c:v>
                </c:pt>
                <c:pt idx="2">
                  <c:v>0</c:v>
                </c:pt>
                <c:pt idx="3">
                  <c:v>0</c:v>
                </c:pt>
                <c:pt idx="4">
                  <c:v>30</c:v>
                </c:pt>
                <c:pt idx="5">
                  <c:v>-39.999999999999993</c:v>
                </c:pt>
                <c:pt idx="6">
                  <c:v>0</c:v>
                </c:pt>
                <c:pt idx="7">
                  <c:v>-75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E-494A-9B0C-3939FE8530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5"/>
        <c:axId val="1696982976"/>
        <c:axId val="1705236384"/>
      </c:barChart>
      <c:catAx>
        <c:axId val="16969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05236384"/>
        <c:crosses val="autoZero"/>
        <c:auto val="1"/>
        <c:lblAlgn val="ctr"/>
        <c:lblOffset val="100"/>
        <c:noMultiLvlLbl val="0"/>
      </c:catAx>
      <c:valAx>
        <c:axId val="1705236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9698297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56040617790325"/>
          <c:y val="0.40314930216622602"/>
          <c:w val="5.1018482980250114E-2"/>
          <c:h val="0.17317687290310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Dash_Comp!$E$5</c:f>
              <c:strCache>
                <c:ptCount val="1"/>
                <c:pt idx="0">
                  <c:v>competidor 5</c:v>
                </c:pt>
              </c:strCache>
            </c:strRef>
          </c:tx>
          <c:spPr>
            <a:solidFill>
              <a:srgbClr val="669B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Dash_Comp!$C$4</c:f>
              <c:numCache>
                <c:formatCode>General</c:formatCode>
                <c:ptCount val="1"/>
              </c:numCache>
            </c:numRef>
          </c:cat>
          <c:val>
            <c:numRef>
              <c:f>Dash_Comp!$C$9</c:f>
              <c:numCache>
                <c:formatCode>General</c:formatCode>
                <c:ptCount val="1"/>
                <c:pt idx="0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4-4DC8-8CA3-311326ADA1F0}"/>
            </c:ext>
          </c:extLst>
        </c:ser>
        <c:ser>
          <c:idx val="1"/>
          <c:order val="1"/>
          <c:tx>
            <c:strRef>
              <c:f>Dash_Comp!$H$5</c:f>
              <c:strCache>
                <c:ptCount val="1"/>
                <c:pt idx="0">
                  <c:v>competidor 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Dash_Comp!$C$11</c:f>
              <c:numCache>
                <c:formatCode>General</c:formatCode>
                <c:ptCount val="1"/>
                <c:pt idx="0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24-4DC8-8CA3-311326ADA1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0"/>
        <c:axId val="1298421840"/>
        <c:axId val="1213966448"/>
      </c:barChart>
      <c:catAx>
        <c:axId val="129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3966448"/>
        <c:crosses val="autoZero"/>
        <c:auto val="1"/>
        <c:lblAlgn val="ctr"/>
        <c:lblOffset val="100"/>
        <c:noMultiLvlLbl val="0"/>
      </c:catAx>
      <c:valAx>
        <c:axId val="1213966448"/>
        <c:scaling>
          <c:orientation val="minMax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1298421840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tx>
            <c:strRef>
              <c:f>Dash_Comp!$N$10</c:f>
              <c:strCache>
                <c:ptCount val="1"/>
                <c:pt idx="0">
                  <c:v>competidor 5</c:v>
                </c:pt>
              </c:strCache>
            </c:strRef>
          </c:tx>
          <c:spPr>
            <a:solidFill>
              <a:srgbClr val="669BCC"/>
            </a:solidFill>
            <a:ln w="22225"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Dash_Comp!$O$9:$X$9</c:f>
              <c:strCache>
                <c:ptCount val="10"/>
                <c:pt idx="0">
                  <c:v>Criterio 1</c:v>
                </c:pt>
                <c:pt idx="1">
                  <c:v>Criterio 2</c:v>
                </c:pt>
                <c:pt idx="2">
                  <c:v>Criterio 3</c:v>
                </c:pt>
                <c:pt idx="3">
                  <c:v>Criterio 4</c:v>
                </c:pt>
                <c:pt idx="4">
                  <c:v>Criterio 5</c:v>
                </c:pt>
                <c:pt idx="5">
                  <c:v>Criterio 6</c:v>
                </c:pt>
                <c:pt idx="6">
                  <c:v>Criterio 7</c:v>
                </c:pt>
                <c:pt idx="7">
                  <c:v>Criterio 8</c:v>
                </c:pt>
                <c:pt idx="8">
                  <c:v>0</c:v>
                </c:pt>
                <c:pt idx="9">
                  <c:v>0</c:v>
                </c:pt>
              </c:strCache>
            </c:strRef>
          </c:cat>
          <c:val>
            <c:numRef>
              <c:f>Dash_Comp!$O$10:$X$10</c:f>
              <c:numCache>
                <c:formatCode>General</c:formatCode>
                <c:ptCount val="10"/>
                <c:pt idx="0">
                  <c:v>20</c:v>
                </c:pt>
                <c:pt idx="1">
                  <c:v>20</c:v>
                </c:pt>
                <c:pt idx="2">
                  <c:v>60</c:v>
                </c:pt>
                <c:pt idx="3">
                  <c:v>70</c:v>
                </c:pt>
                <c:pt idx="4">
                  <c:v>89.999999999999986</c:v>
                </c:pt>
                <c:pt idx="5">
                  <c:v>160</c:v>
                </c:pt>
                <c:pt idx="6">
                  <c:v>10</c:v>
                </c:pt>
                <c:pt idx="7">
                  <c:v>120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3-449A-A451-79DCCC46A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0926848"/>
        <c:axId val="1213994320"/>
      </c:radarChart>
      <c:catAx>
        <c:axId val="130092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3994320"/>
        <c:crosses val="autoZero"/>
        <c:auto val="1"/>
        <c:lblAlgn val="ctr"/>
        <c:lblOffset val="100"/>
        <c:noMultiLvlLbl val="0"/>
      </c:catAx>
      <c:valAx>
        <c:axId val="12139943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30092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tx>
            <c:strRef>
              <c:f>Dash_Comp!$N$11</c:f>
              <c:strCache>
                <c:ptCount val="1"/>
                <c:pt idx="0">
                  <c:v>competidor 6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Dash_Comp!$O$9:$X$9</c:f>
              <c:strCache>
                <c:ptCount val="10"/>
                <c:pt idx="0">
                  <c:v>Criterio 1</c:v>
                </c:pt>
                <c:pt idx="1">
                  <c:v>Criterio 2</c:v>
                </c:pt>
                <c:pt idx="2">
                  <c:v>Criterio 3</c:v>
                </c:pt>
                <c:pt idx="3">
                  <c:v>Criterio 4</c:v>
                </c:pt>
                <c:pt idx="4">
                  <c:v>Criterio 5</c:v>
                </c:pt>
                <c:pt idx="5">
                  <c:v>Criterio 6</c:v>
                </c:pt>
                <c:pt idx="6">
                  <c:v>Criterio 7</c:v>
                </c:pt>
                <c:pt idx="7">
                  <c:v>Criterio 8</c:v>
                </c:pt>
                <c:pt idx="8">
                  <c:v>0</c:v>
                </c:pt>
                <c:pt idx="9">
                  <c:v>0</c:v>
                </c:pt>
              </c:strCache>
            </c:strRef>
          </c:cat>
          <c:val>
            <c:numRef>
              <c:f>Dash_Comp!$O$11:$X$11</c:f>
              <c:numCache>
                <c:formatCode>General</c:formatCode>
                <c:ptCount val="10"/>
                <c:pt idx="0">
                  <c:v>10</c:v>
                </c:pt>
                <c:pt idx="1">
                  <c:v>40</c:v>
                </c:pt>
                <c:pt idx="2">
                  <c:v>75</c:v>
                </c:pt>
                <c:pt idx="3">
                  <c:v>60.000000000000007</c:v>
                </c:pt>
                <c:pt idx="4">
                  <c:v>60</c:v>
                </c:pt>
                <c:pt idx="5">
                  <c:v>100</c:v>
                </c:pt>
                <c:pt idx="6">
                  <c:v>40</c:v>
                </c:pt>
                <c:pt idx="7">
                  <c:v>120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3-4F19-B840-EAACA2ED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0926848"/>
        <c:axId val="1213994320"/>
      </c:radarChart>
      <c:catAx>
        <c:axId val="130092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3994320"/>
        <c:crosses val="autoZero"/>
        <c:auto val="1"/>
        <c:lblAlgn val="ctr"/>
        <c:lblOffset val="100"/>
        <c:noMultiLvlLbl val="0"/>
      </c:catAx>
      <c:valAx>
        <c:axId val="12139943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0092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Concorrentes!A1"/><Relationship Id="rId1" Type="http://schemas.openxmlformats.org/officeDocument/2006/relationships/hyperlink" Target="#Crit&#233;rios!A1"/><Relationship Id="rId6" Type="http://schemas.openxmlformats.org/officeDocument/2006/relationships/hyperlink" Target="#Dash_Evo!A1"/><Relationship Id="rId5" Type="http://schemas.openxmlformats.org/officeDocument/2006/relationships/hyperlink" Target="#Rel_Evo!A1"/><Relationship Id="rId4" Type="http://schemas.openxmlformats.org/officeDocument/2006/relationships/hyperlink" Target="#'P1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Rel_Evo!A1"/><Relationship Id="rId3" Type="http://schemas.openxmlformats.org/officeDocument/2006/relationships/hyperlink" Target="#SUG!A1"/><Relationship Id="rId7" Type="http://schemas.openxmlformats.org/officeDocument/2006/relationships/hyperlink" Target="#'P1'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Crit&#233;rios!A1"/><Relationship Id="rId5" Type="http://schemas.openxmlformats.org/officeDocument/2006/relationships/image" Target="../media/image1.png"/><Relationship Id="rId10" Type="http://schemas.openxmlformats.org/officeDocument/2006/relationships/hyperlink" Target="https://es.luz.vc/p/hoja-de-calculo-benchmarking-analisis-de-la-competencia-en-excel/" TargetMode="External"/><Relationship Id="rId4" Type="http://schemas.openxmlformats.org/officeDocument/2006/relationships/hyperlink" Target="#LUZ!A1"/><Relationship Id="rId9" Type="http://schemas.openxmlformats.org/officeDocument/2006/relationships/hyperlink" Target="#Dash_Evo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Crit&#233;rios!A1"/><Relationship Id="rId3" Type="http://schemas.openxmlformats.org/officeDocument/2006/relationships/hyperlink" Target="#SUG!A1"/><Relationship Id="rId7" Type="http://schemas.openxmlformats.org/officeDocument/2006/relationships/image" Target="../media/image1.png"/><Relationship Id="rId12" Type="http://schemas.openxmlformats.org/officeDocument/2006/relationships/hyperlink" Target="https://es.luz.vc/p/hoja-de-calculo-benchmarking-analisis-de-la-competencia-en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benchmarking4" TargetMode="External"/><Relationship Id="rId11" Type="http://schemas.openxmlformats.org/officeDocument/2006/relationships/hyperlink" Target="#Dash_Evo!A1"/><Relationship Id="rId5" Type="http://schemas.openxmlformats.org/officeDocument/2006/relationships/hyperlink" Target="https://luz.vc/pacotes-de-planilhas/pacote-com-todas-as-planilhas-da-luz/?utm_source=referral&amp;utm_medium=produtos&amp;utm_campaign=benchmarking4" TargetMode="External"/><Relationship Id="rId10" Type="http://schemas.openxmlformats.org/officeDocument/2006/relationships/hyperlink" Target="#Rel_Evo!A1"/><Relationship Id="rId4" Type="http://schemas.openxmlformats.org/officeDocument/2006/relationships/hyperlink" Target="#LUZ!A1"/><Relationship Id="rId9" Type="http://schemas.openxmlformats.org/officeDocument/2006/relationships/hyperlink" Target="#'P1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http://blog.luz.vc/?utm_source=referral&amp;utm_medium=produtos&amp;utm_campaign=benchmarking4" TargetMode="External"/><Relationship Id="rId13" Type="http://schemas.openxmlformats.org/officeDocument/2006/relationships/hyperlink" Target="#Dash_Evo!A1"/><Relationship Id="rId3" Type="http://schemas.openxmlformats.org/officeDocument/2006/relationships/hyperlink" Target="#SUG!A1"/><Relationship Id="rId7" Type="http://schemas.openxmlformats.org/officeDocument/2006/relationships/hyperlink" Target="https://slidesprontos.com.br/?utm_source=referral&amp;utm_medium=produtos&amp;utm_campaign=benchmarking4" TargetMode="External"/><Relationship Id="rId12" Type="http://schemas.openxmlformats.org/officeDocument/2006/relationships/hyperlink" Target="#Rel_Evo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https://luz.vc/?utm_source=referral&amp;utm_medium=produtos&amp;utm_campaign=benchmarking4" TargetMode="External"/><Relationship Id="rId11" Type="http://schemas.openxmlformats.org/officeDocument/2006/relationships/hyperlink" Target="#'P1'!A1"/><Relationship Id="rId5" Type="http://schemas.openxmlformats.org/officeDocument/2006/relationships/hyperlink" Target="https://cursos.luz.vc/?utm_source=referral&amp;utm_medium=produtos&amp;utm_campaign=benchmarking4" TargetMode="External"/><Relationship Id="rId10" Type="http://schemas.openxmlformats.org/officeDocument/2006/relationships/hyperlink" Target="#Crit&#233;rios!A1"/><Relationship Id="rId4" Type="http://schemas.openxmlformats.org/officeDocument/2006/relationships/hyperlink" Target="#LUZ!A1"/><Relationship Id="rId9" Type="http://schemas.openxmlformats.org/officeDocument/2006/relationships/image" Target="../media/image1.png"/><Relationship Id="rId14" Type="http://schemas.openxmlformats.org/officeDocument/2006/relationships/hyperlink" Target="https://es.luz.vc/p/hoja-de-calculo-benchmarking-analisis-de-la-competencia-en-excel/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Concorrentes!A1"/><Relationship Id="rId1" Type="http://schemas.openxmlformats.org/officeDocument/2006/relationships/hyperlink" Target="#Crit&#233;rios!A1"/><Relationship Id="rId6" Type="http://schemas.openxmlformats.org/officeDocument/2006/relationships/hyperlink" Target="#Dash_Evo!A1"/><Relationship Id="rId5" Type="http://schemas.openxmlformats.org/officeDocument/2006/relationships/hyperlink" Target="#Rel_Evo!A1"/><Relationship Id="rId4" Type="http://schemas.openxmlformats.org/officeDocument/2006/relationships/hyperlink" Target="#'P1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'P2'!A1"/><Relationship Id="rId1" Type="http://schemas.openxmlformats.org/officeDocument/2006/relationships/hyperlink" Target="#'P1'!A1"/><Relationship Id="rId6" Type="http://schemas.openxmlformats.org/officeDocument/2006/relationships/hyperlink" Target="#Dash_Evo!A1"/><Relationship Id="rId5" Type="http://schemas.openxmlformats.org/officeDocument/2006/relationships/hyperlink" Target="#Rel_Evo!A1"/><Relationship Id="rId4" Type="http://schemas.openxmlformats.org/officeDocument/2006/relationships/hyperlink" Target="#Crit&#233;rio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'P2'!A1"/><Relationship Id="rId1" Type="http://schemas.openxmlformats.org/officeDocument/2006/relationships/hyperlink" Target="#'P1'!A1"/><Relationship Id="rId6" Type="http://schemas.openxmlformats.org/officeDocument/2006/relationships/hyperlink" Target="#Dash_Evo!A1"/><Relationship Id="rId5" Type="http://schemas.openxmlformats.org/officeDocument/2006/relationships/hyperlink" Target="#Rel_Evo!A1"/><Relationship Id="rId4" Type="http://schemas.openxmlformats.org/officeDocument/2006/relationships/hyperlink" Target="#Crit&#233;rio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Rel_Comp!A1"/><Relationship Id="rId1" Type="http://schemas.openxmlformats.org/officeDocument/2006/relationships/hyperlink" Target="#Rel_Evo!A1"/><Relationship Id="rId6" Type="http://schemas.openxmlformats.org/officeDocument/2006/relationships/hyperlink" Target="#Dash_Evo!A1"/><Relationship Id="rId5" Type="http://schemas.openxmlformats.org/officeDocument/2006/relationships/hyperlink" Target="#'P1'!A1"/><Relationship Id="rId4" Type="http://schemas.openxmlformats.org/officeDocument/2006/relationships/hyperlink" Target="#Crit&#233;rios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benchmarking-analisis-de-la-competencia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Rel_Comp!A1"/><Relationship Id="rId1" Type="http://schemas.openxmlformats.org/officeDocument/2006/relationships/hyperlink" Target="#Rel_Evo!A1"/><Relationship Id="rId6" Type="http://schemas.openxmlformats.org/officeDocument/2006/relationships/hyperlink" Target="#Dash_Evo!A1"/><Relationship Id="rId5" Type="http://schemas.openxmlformats.org/officeDocument/2006/relationships/hyperlink" Target="#'P1'!A1"/><Relationship Id="rId4" Type="http://schemas.openxmlformats.org/officeDocument/2006/relationships/hyperlink" Target="#Crit&#233;rios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Rel_Evo!A1"/><Relationship Id="rId3" Type="http://schemas.openxmlformats.org/officeDocument/2006/relationships/hyperlink" Target="#Dash_Evo!A1"/><Relationship Id="rId7" Type="http://schemas.openxmlformats.org/officeDocument/2006/relationships/hyperlink" Target="#'P1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Crit&#233;rios!A1"/><Relationship Id="rId5" Type="http://schemas.openxmlformats.org/officeDocument/2006/relationships/image" Target="../media/image1.png"/><Relationship Id="rId10" Type="http://schemas.openxmlformats.org/officeDocument/2006/relationships/hyperlink" Target="https://es.luz.vc/p/hoja-de-calculo-benchmarking-analisis-de-la-competencia-en-excel/" TargetMode="External"/><Relationship Id="rId4" Type="http://schemas.openxmlformats.org/officeDocument/2006/relationships/hyperlink" Target="#Dash_Comp!A1"/><Relationship Id="rId9" Type="http://schemas.openxmlformats.org/officeDocument/2006/relationships/hyperlink" Target="#IN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P1'!A1"/><Relationship Id="rId3" Type="http://schemas.openxmlformats.org/officeDocument/2006/relationships/chart" Target="../charts/chart5.xml"/><Relationship Id="rId7" Type="http://schemas.openxmlformats.org/officeDocument/2006/relationships/hyperlink" Target="#Crit&#233;rios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.png"/><Relationship Id="rId11" Type="http://schemas.openxmlformats.org/officeDocument/2006/relationships/hyperlink" Target="https://es.luz.vc/p/hoja-de-calculo-benchmarking-analisis-de-la-competencia-en-excel/" TargetMode="External"/><Relationship Id="rId5" Type="http://schemas.openxmlformats.org/officeDocument/2006/relationships/hyperlink" Target="#Dash_Comp!A1"/><Relationship Id="rId10" Type="http://schemas.openxmlformats.org/officeDocument/2006/relationships/hyperlink" Target="#INI!A1"/><Relationship Id="rId4" Type="http://schemas.openxmlformats.org/officeDocument/2006/relationships/hyperlink" Target="#Dash_Evo!A1"/><Relationship Id="rId9" Type="http://schemas.openxmlformats.org/officeDocument/2006/relationships/hyperlink" Target="#Rel_Evo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Crit&#233;rios!A1"/><Relationship Id="rId3" Type="http://schemas.openxmlformats.org/officeDocument/2006/relationships/hyperlink" Target="#SUG!A1"/><Relationship Id="rId7" Type="http://schemas.openxmlformats.org/officeDocument/2006/relationships/image" Target="../media/image1.png"/><Relationship Id="rId12" Type="http://schemas.openxmlformats.org/officeDocument/2006/relationships/hyperlink" Target="https://es.luz.vc/p/hoja-de-calculo-benchmarking-analisis-de-la-competencia-en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2.png"/><Relationship Id="rId11" Type="http://schemas.openxmlformats.org/officeDocument/2006/relationships/hyperlink" Target="#Dash_Evo!A1"/><Relationship Id="rId5" Type="http://schemas.openxmlformats.org/officeDocument/2006/relationships/hyperlink" Target="https://www.youtube.com/watch?v=1s2dXXwgiCU&amp;index=7&amp;list=PLWta3T-QZpj4sXstaBi6X8M6FZuZqOgXD" TargetMode="External"/><Relationship Id="rId10" Type="http://schemas.openxmlformats.org/officeDocument/2006/relationships/hyperlink" Target="#Rel_Evo!A1"/><Relationship Id="rId4" Type="http://schemas.openxmlformats.org/officeDocument/2006/relationships/hyperlink" Target="#LUZ!A1"/><Relationship Id="rId9" Type="http://schemas.openxmlformats.org/officeDocument/2006/relationships/hyperlink" Target="#'P1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839615</xdr:colOff>
      <xdr:row>1</xdr:row>
      <xdr:rowOff>84667</xdr:rowOff>
    </xdr:from>
    <xdr:to>
      <xdr:col>3</xdr:col>
      <xdr:colOff>10587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A9682-DC73-4A42-B860-34DB1CD1AEE6}"/>
            </a:ext>
          </a:extLst>
        </xdr:cNvPr>
        <xdr:cNvSpPr/>
      </xdr:nvSpPr>
      <xdr:spPr>
        <a:xfrm>
          <a:off x="1100671" y="579967"/>
          <a:ext cx="125306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CRITERIOS</a:t>
          </a:r>
        </a:p>
      </xdr:txBody>
    </xdr:sp>
    <xdr:clientData/>
  </xdr:twoCellAnchor>
  <xdr:twoCellAnchor editAs="absolute">
    <xdr:from>
      <xdr:col>3</xdr:col>
      <xdr:colOff>21167</xdr:colOff>
      <xdr:row>1</xdr:row>
      <xdr:rowOff>84667</xdr:rowOff>
    </xdr:from>
    <xdr:to>
      <xdr:col>3</xdr:col>
      <xdr:colOff>1273527</xdr:colOff>
      <xdr:row>2</xdr:row>
      <xdr:rowOff>2984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4FA15-EA2A-4181-813B-080957D03D30}"/>
            </a:ext>
          </a:extLst>
        </xdr:cNvPr>
        <xdr:cNvSpPr/>
      </xdr:nvSpPr>
      <xdr:spPr>
        <a:xfrm>
          <a:off x="2363611" y="578556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COMPETIDORES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A6A44F53-C698-400C-8B7E-1968CDA99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3</xdr:col>
      <xdr:colOff>110065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F590A-54CA-43AC-B1C7-D6877BBF79C9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110065</xdr:colOff>
      <xdr:row>0</xdr:row>
      <xdr:rowOff>0</xdr:rowOff>
    </xdr:from>
    <xdr:to>
      <xdr:col>3</xdr:col>
      <xdr:colOff>1298222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6CF26-2F8B-45D1-8861-022FDE56108A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4</xdr:col>
      <xdr:colOff>1416</xdr:colOff>
      <xdr:row>0</xdr:row>
      <xdr:rowOff>0</xdr:rowOff>
    </xdr:from>
    <xdr:to>
      <xdr:col>5</xdr:col>
      <xdr:colOff>224369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428119-74FD-4972-9D3E-88CD9089CC6F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224370</xdr:colOff>
      <xdr:row>0</xdr:row>
      <xdr:rowOff>0</xdr:rowOff>
    </xdr:from>
    <xdr:to>
      <xdr:col>6</xdr:col>
      <xdr:colOff>447325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4A1457-3714-4A48-B943-39A8E704F4BA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6</xdr:col>
      <xdr:colOff>447324</xdr:colOff>
      <xdr:row>0</xdr:row>
      <xdr:rowOff>0</xdr:rowOff>
    </xdr:from>
    <xdr:to>
      <xdr:col>7</xdr:col>
      <xdr:colOff>660867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A33D14-0782-45BD-AC58-2AF4AF7D4E90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349249</xdr:colOff>
      <xdr:row>2</xdr:row>
      <xdr:rowOff>116417</xdr:rowOff>
    </xdr:from>
    <xdr:to>
      <xdr:col>7</xdr:col>
      <xdr:colOff>560914</xdr:colOff>
      <xdr:row>2</xdr:row>
      <xdr:rowOff>481542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F34D6CE-4281-43D4-86FA-6A55566F1F80}"/>
            </a:ext>
          </a:extLst>
        </xdr:cNvPr>
        <xdr:cNvSpPr/>
      </xdr:nvSpPr>
      <xdr:spPr>
        <a:xfrm>
          <a:off x="4815416" y="994834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E69992A-0C9A-418E-9EBF-C65DD105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2</xdr:col>
      <xdr:colOff>2191453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80A6AB-C4D1-4EC9-BC41-944B5AB4D605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2191453</xdr:colOff>
      <xdr:row>0</xdr:row>
      <xdr:rowOff>0</xdr:rowOff>
    </xdr:from>
    <xdr:to>
      <xdr:col>2</xdr:col>
      <xdr:colOff>3379610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39261A-C6AD-4583-B74F-91EFB3FC390F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2</xdr:col>
      <xdr:colOff>3384554</xdr:colOff>
      <xdr:row>0</xdr:row>
      <xdr:rowOff>0</xdr:rowOff>
    </xdr:from>
    <xdr:to>
      <xdr:col>2</xdr:col>
      <xdr:colOff>4429480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E6A2206-D5CC-46BA-84FE-79858BD35B7B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2</xdr:col>
      <xdr:colOff>4429481</xdr:colOff>
      <xdr:row>0</xdr:row>
      <xdr:rowOff>0</xdr:rowOff>
    </xdr:from>
    <xdr:to>
      <xdr:col>2</xdr:col>
      <xdr:colOff>5470880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E4AD17-D342-47E5-A8DE-219FAFE75641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2</xdr:col>
      <xdr:colOff>5470879</xdr:colOff>
      <xdr:row>0</xdr:row>
      <xdr:rowOff>0</xdr:rowOff>
    </xdr:from>
    <xdr:to>
      <xdr:col>3</xdr:col>
      <xdr:colOff>18812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AD74D-436B-4157-9B09-877D6A4F8BEE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4445000</xdr:colOff>
      <xdr:row>2</xdr:row>
      <xdr:rowOff>105833</xdr:rowOff>
    </xdr:from>
    <xdr:to>
      <xdr:col>2</xdr:col>
      <xdr:colOff>6286498</xdr:colOff>
      <xdr:row>2</xdr:row>
      <xdr:rowOff>470958</xdr:rowOff>
    </xdr:to>
    <xdr:sp macro="" textlink="">
      <xdr:nvSpPr>
        <xdr:cNvPr id="13" name="Retângulo: Cantos Arredondados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260A4BE-9282-47EF-92AF-0BAFE8089E57}"/>
            </a:ext>
          </a:extLst>
        </xdr:cNvPr>
        <xdr:cNvSpPr/>
      </xdr:nvSpPr>
      <xdr:spPr>
        <a:xfrm>
          <a:off x="4709583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73899" y="1718731"/>
          <a:ext cx="4540251" cy="1661584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69666" y="3492499"/>
          <a:ext cx="4540251" cy="1661582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345722</xdr:colOff>
      <xdr:row>0</xdr:row>
      <xdr:rowOff>423306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B59F37F0-0B3C-4B3C-AB92-3CCC9D96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627943</xdr:colOff>
      <xdr:row>0</xdr:row>
      <xdr:rowOff>0</xdr:rowOff>
    </xdr:from>
    <xdr:to>
      <xdr:col>3</xdr:col>
      <xdr:colOff>1669342</xdr:colOff>
      <xdr:row>1</xdr:row>
      <xdr:rowOff>2910</xdr:rowOff>
    </xdr:to>
    <xdr:sp macro="" textlink="">
      <xdr:nvSpPr>
        <xdr:cNvPr id="33" name="Retângulo 3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029A4B4-A8BE-4988-941A-DA62D95C52FB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1669342</xdr:colOff>
      <xdr:row>0</xdr:row>
      <xdr:rowOff>0</xdr:rowOff>
    </xdr:from>
    <xdr:to>
      <xdr:col>3</xdr:col>
      <xdr:colOff>2857499</xdr:colOff>
      <xdr:row>1</xdr:row>
      <xdr:rowOff>2910</xdr:rowOff>
    </xdr:to>
    <xdr:sp macro="" textlink="">
      <xdr:nvSpPr>
        <xdr:cNvPr id="34" name="Retângulo 3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589F91C-2C7B-4F83-B44E-3721B93E80B5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3</xdr:col>
      <xdr:colOff>2862443</xdr:colOff>
      <xdr:row>0</xdr:row>
      <xdr:rowOff>0</xdr:rowOff>
    </xdr:from>
    <xdr:to>
      <xdr:col>3</xdr:col>
      <xdr:colOff>3907369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15F1844-F312-4CA5-9CE1-50B2030B0653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3907370</xdr:colOff>
      <xdr:row>0</xdr:row>
      <xdr:rowOff>0</xdr:rowOff>
    </xdr:from>
    <xdr:to>
      <xdr:col>4</xdr:col>
      <xdr:colOff>143936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DA00B74-8DD4-438D-9A53-2F6E58A86AE2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143935</xdr:colOff>
      <xdr:row>0</xdr:row>
      <xdr:rowOff>0</xdr:rowOff>
    </xdr:from>
    <xdr:to>
      <xdr:col>5</xdr:col>
      <xdr:colOff>4701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B36A5-0B36-45CB-BFE7-FA61C79FC0B5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3947584</xdr:colOff>
      <xdr:row>2</xdr:row>
      <xdr:rowOff>84667</xdr:rowOff>
    </xdr:from>
    <xdr:to>
      <xdr:col>4</xdr:col>
      <xdr:colOff>973665</xdr:colOff>
      <xdr:row>2</xdr:row>
      <xdr:rowOff>449792</xdr:rowOff>
    </xdr:to>
    <xdr:sp macro="" textlink="">
      <xdr:nvSpPr>
        <xdr:cNvPr id="30" name="Retângulo: Cantos Arredondados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8286216-4C23-4671-8DE1-4C61C483405B}"/>
            </a:ext>
          </a:extLst>
        </xdr:cNvPr>
        <xdr:cNvSpPr/>
      </xdr:nvSpPr>
      <xdr:spPr>
        <a:xfrm>
          <a:off x="4741334" y="963084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3062818</xdr:colOff>
      <xdr:row>6</xdr:row>
      <xdr:rowOff>78318</xdr:rowOff>
    </xdr:from>
    <xdr:to>
      <xdr:col>4</xdr:col>
      <xdr:colOff>279400</xdr:colOff>
      <xdr:row>19</xdr:row>
      <xdr:rowOff>152401</xdr:rowOff>
    </xdr:to>
    <xdr:grpSp>
      <xdr:nvGrpSpPr>
        <xdr:cNvPr id="5" name="Agrupar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EA5B4B-4778-4C1E-9004-D4BAE9D055F8}"/>
            </a:ext>
          </a:extLst>
        </xdr:cNvPr>
        <xdr:cNvGrpSpPr/>
      </xdr:nvGrpSpPr>
      <xdr:grpSpPr>
        <a:xfrm>
          <a:off x="3327401" y="2374901"/>
          <a:ext cx="2656416" cy="2688167"/>
          <a:chOff x="3327401" y="1813985"/>
          <a:chExt cx="2656416" cy="2688166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3327401" y="181398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16" name="Shape 2544">
            <a:extLst>
              <a:ext uri="{FF2B5EF4-FFF2-40B4-BE49-F238E27FC236}">
                <a16:creationId xmlns:a16="http://schemas.microsoft.com/office/drawing/2014/main" id="{00000000-0008-0000-1D00-000010000000}"/>
              </a:ext>
            </a:extLst>
          </xdr:cNvPr>
          <xdr:cNvSpPr/>
        </xdr:nvSpPr>
        <xdr:spPr>
          <a:xfrm>
            <a:off x="4027689" y="2854488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8836" y="8255"/>
                </a:moveTo>
                <a:lnTo>
                  <a:pt x="12837" y="10800"/>
                </a:lnTo>
                <a:lnTo>
                  <a:pt x="8836" y="13345"/>
                </a:lnTo>
                <a:cubicBezTo>
                  <a:pt x="8836" y="13345"/>
                  <a:pt x="8836" y="8255"/>
                  <a:pt x="8836" y="8255"/>
                </a:cubicBezTo>
                <a:close/>
                <a:moveTo>
                  <a:pt x="8345" y="14727"/>
                </a:moveTo>
                <a:cubicBezTo>
                  <a:pt x="8461" y="14727"/>
                  <a:pt x="8564" y="14681"/>
                  <a:pt x="8647" y="14614"/>
                </a:cubicBezTo>
                <a:lnTo>
                  <a:pt x="8652" y="14620"/>
                </a:lnTo>
                <a:lnTo>
                  <a:pt x="14052" y="11184"/>
                </a:lnTo>
                <a:lnTo>
                  <a:pt x="14047" y="11178"/>
                </a:lnTo>
                <a:cubicBezTo>
                  <a:pt x="14160" y="11088"/>
                  <a:pt x="14236" y="10955"/>
                  <a:pt x="14236" y="10800"/>
                </a:cubicBezTo>
                <a:cubicBezTo>
                  <a:pt x="14236" y="10645"/>
                  <a:pt x="14160" y="10512"/>
                  <a:pt x="14047" y="10422"/>
                </a:cubicBezTo>
                <a:lnTo>
                  <a:pt x="14052" y="10417"/>
                </a:lnTo>
                <a:lnTo>
                  <a:pt x="8652" y="6980"/>
                </a:lnTo>
                <a:lnTo>
                  <a:pt x="8647" y="6986"/>
                </a:lnTo>
                <a:cubicBezTo>
                  <a:pt x="8564" y="6919"/>
                  <a:pt x="8461" y="6873"/>
                  <a:pt x="8345" y="6873"/>
                </a:cubicBezTo>
                <a:cubicBezTo>
                  <a:pt x="8074" y="6873"/>
                  <a:pt x="7855" y="7093"/>
                  <a:pt x="7855" y="7364"/>
                </a:cubicBezTo>
                <a:lnTo>
                  <a:pt x="7855" y="14236"/>
                </a:lnTo>
                <a:cubicBezTo>
                  <a:pt x="7855" y="14507"/>
                  <a:pt x="8074" y="14727"/>
                  <a:pt x="8345" y="14727"/>
                </a:cubicBezTo>
                <a:moveTo>
                  <a:pt x="19636" y="18655"/>
                </a:moveTo>
                <a:lnTo>
                  <a:pt x="18655" y="18655"/>
                </a:lnTo>
                <a:lnTo>
                  <a:pt x="18655" y="19636"/>
                </a:lnTo>
                <a:lnTo>
                  <a:pt x="19636" y="19636"/>
                </a:lnTo>
                <a:cubicBezTo>
                  <a:pt x="19636" y="19636"/>
                  <a:pt x="19636" y="18655"/>
                  <a:pt x="19636" y="18655"/>
                </a:cubicBezTo>
                <a:close/>
                <a:moveTo>
                  <a:pt x="19636" y="14727"/>
                </a:moveTo>
                <a:lnTo>
                  <a:pt x="18655" y="14727"/>
                </a:lnTo>
                <a:lnTo>
                  <a:pt x="18655" y="15709"/>
                </a:lnTo>
                <a:lnTo>
                  <a:pt x="19636" y="15709"/>
                </a:lnTo>
                <a:cubicBezTo>
                  <a:pt x="19636" y="15709"/>
                  <a:pt x="19636" y="14727"/>
                  <a:pt x="19636" y="14727"/>
                </a:cubicBezTo>
                <a:close/>
                <a:moveTo>
                  <a:pt x="19636" y="12764"/>
                </a:moveTo>
                <a:lnTo>
                  <a:pt x="18655" y="12764"/>
                </a:lnTo>
                <a:lnTo>
                  <a:pt x="18655" y="13745"/>
                </a:lnTo>
                <a:lnTo>
                  <a:pt x="19636" y="13745"/>
                </a:lnTo>
                <a:cubicBezTo>
                  <a:pt x="19636" y="13745"/>
                  <a:pt x="19636" y="12764"/>
                  <a:pt x="19636" y="12764"/>
                </a:cubicBezTo>
                <a:close/>
                <a:moveTo>
                  <a:pt x="19636" y="16691"/>
                </a:moveTo>
                <a:lnTo>
                  <a:pt x="18655" y="16691"/>
                </a:lnTo>
                <a:lnTo>
                  <a:pt x="18655" y="17673"/>
                </a:lnTo>
                <a:lnTo>
                  <a:pt x="19636" y="17673"/>
                </a:lnTo>
                <a:cubicBezTo>
                  <a:pt x="19636" y="17673"/>
                  <a:pt x="19636" y="16691"/>
                  <a:pt x="19636" y="16691"/>
                </a:cubicBezTo>
                <a:close/>
                <a:moveTo>
                  <a:pt x="18655" y="2945"/>
                </a:moveTo>
                <a:lnTo>
                  <a:pt x="19636" y="2945"/>
                </a:lnTo>
                <a:lnTo>
                  <a:pt x="19636" y="1964"/>
                </a:lnTo>
                <a:lnTo>
                  <a:pt x="18655" y="1964"/>
                </a:lnTo>
                <a:cubicBezTo>
                  <a:pt x="18655" y="1964"/>
                  <a:pt x="18655" y="2945"/>
                  <a:pt x="18655" y="2945"/>
                </a:cubicBezTo>
                <a:close/>
                <a:moveTo>
                  <a:pt x="20618" y="10309"/>
                </a:moveTo>
                <a:lnTo>
                  <a:pt x="17673" y="10309"/>
                </a:lnTo>
                <a:lnTo>
                  <a:pt x="17673" y="982"/>
                </a:lnTo>
                <a:lnTo>
                  <a:pt x="19636" y="982"/>
                </a:lnTo>
                <a:cubicBezTo>
                  <a:pt x="20178" y="982"/>
                  <a:pt x="20618" y="1421"/>
                  <a:pt x="20618" y="1964"/>
                </a:cubicBezTo>
                <a:cubicBezTo>
                  <a:pt x="20618" y="1964"/>
                  <a:pt x="20618" y="10309"/>
                  <a:pt x="20618" y="10309"/>
                </a:cubicBezTo>
                <a:close/>
                <a:moveTo>
                  <a:pt x="20618" y="19636"/>
                </a:moveTo>
                <a:cubicBezTo>
                  <a:pt x="20618" y="20178"/>
                  <a:pt x="20178" y="20618"/>
                  <a:pt x="19636" y="20618"/>
                </a:cubicBezTo>
                <a:lnTo>
                  <a:pt x="17673" y="20618"/>
                </a:lnTo>
                <a:lnTo>
                  <a:pt x="17673" y="11291"/>
                </a:lnTo>
                <a:lnTo>
                  <a:pt x="20618" y="11291"/>
                </a:lnTo>
                <a:cubicBezTo>
                  <a:pt x="20618" y="11291"/>
                  <a:pt x="20618" y="19636"/>
                  <a:pt x="20618" y="19636"/>
                </a:cubicBezTo>
                <a:close/>
                <a:moveTo>
                  <a:pt x="16691" y="20618"/>
                </a:moveTo>
                <a:lnTo>
                  <a:pt x="4909" y="20618"/>
                </a:lnTo>
                <a:lnTo>
                  <a:pt x="4909" y="982"/>
                </a:lnTo>
                <a:lnTo>
                  <a:pt x="16691" y="982"/>
                </a:lnTo>
                <a:cubicBezTo>
                  <a:pt x="16691" y="982"/>
                  <a:pt x="16691" y="20618"/>
                  <a:pt x="16691" y="20618"/>
                </a:cubicBezTo>
                <a:close/>
                <a:moveTo>
                  <a:pt x="3927" y="10309"/>
                </a:moveTo>
                <a:lnTo>
                  <a:pt x="982" y="10309"/>
                </a:lnTo>
                <a:lnTo>
                  <a:pt x="982" y="1964"/>
                </a:lnTo>
                <a:cubicBezTo>
                  <a:pt x="982" y="1421"/>
                  <a:pt x="1422" y="982"/>
                  <a:pt x="1964" y="982"/>
                </a:cubicBezTo>
                <a:lnTo>
                  <a:pt x="3927" y="982"/>
                </a:lnTo>
                <a:cubicBezTo>
                  <a:pt x="3927" y="982"/>
                  <a:pt x="3927" y="10309"/>
                  <a:pt x="3927" y="10309"/>
                </a:cubicBezTo>
                <a:close/>
                <a:moveTo>
                  <a:pt x="3927" y="20618"/>
                </a:moveTo>
                <a:lnTo>
                  <a:pt x="1964" y="20618"/>
                </a:lnTo>
                <a:cubicBezTo>
                  <a:pt x="1422" y="20618"/>
                  <a:pt x="982" y="20178"/>
                  <a:pt x="982" y="19636"/>
                </a:cubicBezTo>
                <a:lnTo>
                  <a:pt x="982" y="11291"/>
                </a:lnTo>
                <a:lnTo>
                  <a:pt x="3927" y="11291"/>
                </a:lnTo>
                <a:cubicBezTo>
                  <a:pt x="3927" y="11291"/>
                  <a:pt x="3927" y="20618"/>
                  <a:pt x="3927" y="20618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18655" y="8836"/>
                </a:moveTo>
                <a:lnTo>
                  <a:pt x="19636" y="8836"/>
                </a:lnTo>
                <a:lnTo>
                  <a:pt x="19636" y="7855"/>
                </a:lnTo>
                <a:lnTo>
                  <a:pt x="18655" y="7855"/>
                </a:lnTo>
                <a:cubicBezTo>
                  <a:pt x="18655" y="7855"/>
                  <a:pt x="18655" y="8836"/>
                  <a:pt x="18655" y="8836"/>
                </a:cubicBezTo>
                <a:close/>
                <a:moveTo>
                  <a:pt x="18655" y="6873"/>
                </a:moveTo>
                <a:lnTo>
                  <a:pt x="19636" y="6873"/>
                </a:lnTo>
                <a:lnTo>
                  <a:pt x="19636" y="5891"/>
                </a:lnTo>
                <a:lnTo>
                  <a:pt x="18655" y="5891"/>
                </a:lnTo>
                <a:cubicBezTo>
                  <a:pt x="18655" y="5891"/>
                  <a:pt x="18655" y="6873"/>
                  <a:pt x="18655" y="6873"/>
                </a:cubicBezTo>
                <a:close/>
                <a:moveTo>
                  <a:pt x="18655" y="4909"/>
                </a:moveTo>
                <a:lnTo>
                  <a:pt x="19636" y="4909"/>
                </a:lnTo>
                <a:lnTo>
                  <a:pt x="19636" y="3927"/>
                </a:lnTo>
                <a:lnTo>
                  <a:pt x="18655" y="3927"/>
                </a:lnTo>
                <a:cubicBezTo>
                  <a:pt x="18655" y="3927"/>
                  <a:pt x="18655" y="4909"/>
                  <a:pt x="18655" y="4909"/>
                </a:cubicBezTo>
                <a:close/>
                <a:moveTo>
                  <a:pt x="1964" y="2945"/>
                </a:moveTo>
                <a:lnTo>
                  <a:pt x="2945" y="2945"/>
                </a:lnTo>
                <a:lnTo>
                  <a:pt x="2945" y="1964"/>
                </a:lnTo>
                <a:lnTo>
                  <a:pt x="1964" y="1964"/>
                </a:lnTo>
                <a:cubicBezTo>
                  <a:pt x="1964" y="1964"/>
                  <a:pt x="1964" y="2945"/>
                  <a:pt x="1964" y="2945"/>
                </a:cubicBezTo>
                <a:close/>
                <a:moveTo>
                  <a:pt x="1964" y="8836"/>
                </a:moveTo>
                <a:lnTo>
                  <a:pt x="2945" y="8836"/>
                </a:lnTo>
                <a:lnTo>
                  <a:pt x="2945" y="7855"/>
                </a:lnTo>
                <a:lnTo>
                  <a:pt x="1964" y="7855"/>
                </a:lnTo>
                <a:cubicBezTo>
                  <a:pt x="1964" y="7855"/>
                  <a:pt x="1964" y="8836"/>
                  <a:pt x="1964" y="8836"/>
                </a:cubicBezTo>
                <a:close/>
                <a:moveTo>
                  <a:pt x="2945" y="16691"/>
                </a:moveTo>
                <a:lnTo>
                  <a:pt x="1964" y="16691"/>
                </a:lnTo>
                <a:lnTo>
                  <a:pt x="1964" y="17673"/>
                </a:lnTo>
                <a:lnTo>
                  <a:pt x="2945" y="17673"/>
                </a:lnTo>
                <a:cubicBezTo>
                  <a:pt x="2945" y="17673"/>
                  <a:pt x="2945" y="16691"/>
                  <a:pt x="2945" y="16691"/>
                </a:cubicBezTo>
                <a:close/>
                <a:moveTo>
                  <a:pt x="2945" y="12764"/>
                </a:moveTo>
                <a:lnTo>
                  <a:pt x="1964" y="12764"/>
                </a:lnTo>
                <a:lnTo>
                  <a:pt x="1964" y="13745"/>
                </a:lnTo>
                <a:lnTo>
                  <a:pt x="2945" y="13745"/>
                </a:lnTo>
                <a:cubicBezTo>
                  <a:pt x="2945" y="13745"/>
                  <a:pt x="2945" y="12764"/>
                  <a:pt x="2945" y="12764"/>
                </a:cubicBezTo>
                <a:close/>
                <a:moveTo>
                  <a:pt x="2945" y="14727"/>
                </a:moveTo>
                <a:lnTo>
                  <a:pt x="1964" y="14727"/>
                </a:lnTo>
                <a:lnTo>
                  <a:pt x="1964" y="15709"/>
                </a:lnTo>
                <a:lnTo>
                  <a:pt x="2945" y="15709"/>
                </a:lnTo>
                <a:cubicBezTo>
                  <a:pt x="2945" y="15709"/>
                  <a:pt x="2945" y="14727"/>
                  <a:pt x="2945" y="14727"/>
                </a:cubicBezTo>
                <a:close/>
                <a:moveTo>
                  <a:pt x="2945" y="18655"/>
                </a:moveTo>
                <a:lnTo>
                  <a:pt x="1964" y="18655"/>
                </a:lnTo>
                <a:lnTo>
                  <a:pt x="1964" y="19636"/>
                </a:lnTo>
                <a:lnTo>
                  <a:pt x="2945" y="19636"/>
                </a:lnTo>
                <a:cubicBezTo>
                  <a:pt x="2945" y="19636"/>
                  <a:pt x="2945" y="18655"/>
                  <a:pt x="2945" y="18655"/>
                </a:cubicBezTo>
                <a:close/>
                <a:moveTo>
                  <a:pt x="1964" y="6873"/>
                </a:moveTo>
                <a:lnTo>
                  <a:pt x="2945" y="6873"/>
                </a:lnTo>
                <a:lnTo>
                  <a:pt x="2945" y="5891"/>
                </a:lnTo>
                <a:lnTo>
                  <a:pt x="1964" y="5891"/>
                </a:lnTo>
                <a:cubicBezTo>
                  <a:pt x="1964" y="5891"/>
                  <a:pt x="1964" y="6873"/>
                  <a:pt x="1964" y="6873"/>
                </a:cubicBezTo>
                <a:close/>
                <a:moveTo>
                  <a:pt x="1964" y="4909"/>
                </a:moveTo>
                <a:lnTo>
                  <a:pt x="2945" y="4909"/>
                </a:lnTo>
                <a:lnTo>
                  <a:pt x="2945" y="3927"/>
                </a:lnTo>
                <a:lnTo>
                  <a:pt x="1964" y="3927"/>
                </a:lnTo>
                <a:cubicBezTo>
                  <a:pt x="1964" y="3927"/>
                  <a:pt x="1964" y="4909"/>
                  <a:pt x="1964" y="4909"/>
                </a:cubicBezTo>
                <a:close/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2</xdr:col>
      <xdr:colOff>148168</xdr:colOff>
      <xdr:row>6</xdr:row>
      <xdr:rowOff>84668</xdr:rowOff>
    </xdr:from>
    <xdr:to>
      <xdr:col>2</xdr:col>
      <xdr:colOff>2804584</xdr:colOff>
      <xdr:row>19</xdr:row>
      <xdr:rowOff>158751</xdr:rowOff>
    </xdr:to>
    <xdr:grpSp>
      <xdr:nvGrpSpPr>
        <xdr:cNvPr id="7" name="Agrupar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F899A4-AB8F-4B25-B14E-051CF4C92FEA}"/>
            </a:ext>
          </a:extLst>
        </xdr:cNvPr>
        <xdr:cNvGrpSpPr/>
      </xdr:nvGrpSpPr>
      <xdr:grpSpPr>
        <a:xfrm>
          <a:off x="412751" y="2381251"/>
          <a:ext cx="2656416" cy="2688167"/>
          <a:chOff x="412751" y="1820335"/>
          <a:chExt cx="2656416" cy="2688166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412751" y="182033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sp macro="" textlink="">
        <xdr:nvSpPr>
          <xdr:cNvPr id="17" name="Shape 2545">
            <a:extLst>
              <a:ext uri="{FF2B5EF4-FFF2-40B4-BE49-F238E27FC236}">
                <a16:creationId xmlns:a16="http://schemas.microsoft.com/office/drawing/2014/main" id="{00000000-0008-0000-1D00-000011000000}"/>
              </a:ext>
            </a:extLst>
          </xdr:cNvPr>
          <xdr:cNvSpPr/>
        </xdr:nvSpPr>
        <xdr:spPr>
          <a:xfrm>
            <a:off x="1111251" y="2865072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10800" y="20619"/>
                </a:moveTo>
                <a:cubicBezTo>
                  <a:pt x="5377" y="20619"/>
                  <a:pt x="982" y="16223"/>
                  <a:pt x="982" y="10800"/>
                </a:cubicBezTo>
                <a:cubicBezTo>
                  <a:pt x="982" y="5378"/>
                  <a:pt x="5377" y="982"/>
                  <a:pt x="10800" y="982"/>
                </a:cubicBezTo>
                <a:cubicBezTo>
                  <a:pt x="13336" y="982"/>
                  <a:pt x="15638" y="1950"/>
                  <a:pt x="17377" y="3529"/>
                </a:cubicBezTo>
                <a:lnTo>
                  <a:pt x="10453" y="10453"/>
                </a:lnTo>
                <a:cubicBezTo>
                  <a:pt x="10364" y="10542"/>
                  <a:pt x="10309" y="10665"/>
                  <a:pt x="10309" y="10800"/>
                </a:cubicBezTo>
                <a:cubicBezTo>
                  <a:pt x="10309" y="11072"/>
                  <a:pt x="10529" y="11291"/>
                  <a:pt x="10800" y="11291"/>
                </a:cubicBezTo>
                <a:lnTo>
                  <a:pt x="20594" y="11291"/>
                </a:lnTo>
                <a:cubicBezTo>
                  <a:pt x="20336" y="16484"/>
                  <a:pt x="16057" y="20619"/>
                  <a:pt x="10800" y="20619"/>
                </a:cubicBezTo>
                <a:moveTo>
                  <a:pt x="20594" y="10309"/>
                </a:moveTo>
                <a:lnTo>
                  <a:pt x="11985" y="10309"/>
                </a:lnTo>
                <a:lnTo>
                  <a:pt x="18071" y="4223"/>
                </a:lnTo>
                <a:cubicBezTo>
                  <a:pt x="19541" y="5852"/>
                  <a:pt x="20477" y="7971"/>
                  <a:pt x="20594" y="10309"/>
                </a:cubicBezTo>
                <a:moveTo>
                  <a:pt x="10800" y="0"/>
                </a:moveTo>
                <a:cubicBezTo>
                  <a:pt x="4836" y="0"/>
                  <a:pt x="0" y="4836"/>
                  <a:pt x="0" y="10800"/>
                </a:cubicBezTo>
                <a:cubicBezTo>
                  <a:pt x="0" y="16765"/>
                  <a:pt x="4836" y="21600"/>
                  <a:pt x="10800" y="21600"/>
                </a:cubicBezTo>
                <a:cubicBezTo>
                  <a:pt x="16764" y="21600"/>
                  <a:pt x="21600" y="16765"/>
                  <a:pt x="21600" y="10800"/>
                </a:cubicBezTo>
                <a:cubicBezTo>
                  <a:pt x="21600" y="4836"/>
                  <a:pt x="16764" y="0"/>
                  <a:pt x="10800" y="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4</xdr:col>
      <xdr:colOff>484718</xdr:colOff>
      <xdr:row>6</xdr:row>
      <xdr:rowOff>61384</xdr:rowOff>
    </xdr:from>
    <xdr:to>
      <xdr:col>5</xdr:col>
      <xdr:colOff>1056218</xdr:colOff>
      <xdr:row>19</xdr:row>
      <xdr:rowOff>135467</xdr:rowOff>
    </xdr:to>
    <xdr:grpSp>
      <xdr:nvGrpSpPr>
        <xdr:cNvPr id="4" name="Agrupar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17959A-01DB-4AA9-BD50-CBD4E63A6152}"/>
            </a:ext>
          </a:extLst>
        </xdr:cNvPr>
        <xdr:cNvGrpSpPr/>
      </xdr:nvGrpSpPr>
      <xdr:grpSpPr>
        <a:xfrm>
          <a:off x="6189135" y="2357967"/>
          <a:ext cx="2656416" cy="2688167"/>
          <a:chOff x="6189135" y="1797051"/>
          <a:chExt cx="2656416" cy="2688166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6189135" y="1797051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18" name="Shape 2562">
            <a:extLst>
              <a:ext uri="{FF2B5EF4-FFF2-40B4-BE49-F238E27FC236}">
                <a16:creationId xmlns:a16="http://schemas.microsoft.com/office/drawing/2014/main" id="{00000000-0008-0000-1D00-000012000000}"/>
              </a:ext>
            </a:extLst>
          </xdr:cNvPr>
          <xdr:cNvSpPr/>
        </xdr:nvSpPr>
        <xdr:spPr>
          <a:xfrm>
            <a:off x="6891210" y="2877043"/>
            <a:ext cx="1215624" cy="1215624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19636"/>
                </a:moveTo>
                <a:cubicBezTo>
                  <a:pt x="20618" y="20179"/>
                  <a:pt x="20178" y="20619"/>
                  <a:pt x="19636" y="20619"/>
                </a:cubicBezTo>
                <a:lnTo>
                  <a:pt x="1964" y="20619"/>
                </a:lnTo>
                <a:cubicBezTo>
                  <a:pt x="1421" y="20619"/>
                  <a:pt x="982" y="20179"/>
                  <a:pt x="982" y="19636"/>
                </a:cubicBezTo>
                <a:lnTo>
                  <a:pt x="982" y="1964"/>
                </a:lnTo>
                <a:cubicBezTo>
                  <a:pt x="982" y="1422"/>
                  <a:pt x="1421" y="982"/>
                  <a:pt x="1964" y="982"/>
                </a:cubicBezTo>
                <a:lnTo>
                  <a:pt x="19636" y="982"/>
                </a:lnTo>
                <a:cubicBezTo>
                  <a:pt x="20178" y="982"/>
                  <a:pt x="20618" y="1422"/>
                  <a:pt x="20618" y="1964"/>
                </a:cubicBezTo>
                <a:cubicBezTo>
                  <a:pt x="20618" y="1964"/>
                  <a:pt x="20618" y="19636"/>
                  <a:pt x="20618" y="19636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4294" y="17673"/>
                </a:moveTo>
                <a:lnTo>
                  <a:pt x="8376" y="10732"/>
                </a:lnTo>
                <a:lnTo>
                  <a:pt x="10838" y="14425"/>
                </a:lnTo>
                <a:cubicBezTo>
                  <a:pt x="10862" y="14484"/>
                  <a:pt x="10898" y="14536"/>
                  <a:pt x="10942" y="14581"/>
                </a:cubicBezTo>
                <a:lnTo>
                  <a:pt x="10944" y="14583"/>
                </a:lnTo>
                <a:cubicBezTo>
                  <a:pt x="11033" y="14673"/>
                  <a:pt x="11155" y="14727"/>
                  <a:pt x="11291" y="14727"/>
                </a:cubicBezTo>
                <a:cubicBezTo>
                  <a:pt x="11427" y="14727"/>
                  <a:pt x="11549" y="14673"/>
                  <a:pt x="11638" y="14583"/>
                </a:cubicBezTo>
                <a:lnTo>
                  <a:pt x="13686" y="12536"/>
                </a:lnTo>
                <a:lnTo>
                  <a:pt x="17242" y="17673"/>
                </a:lnTo>
                <a:cubicBezTo>
                  <a:pt x="17242" y="17673"/>
                  <a:pt x="4294" y="17673"/>
                  <a:pt x="4294" y="17673"/>
                </a:cubicBezTo>
                <a:close/>
                <a:moveTo>
                  <a:pt x="18620" y="17982"/>
                </a:moveTo>
                <a:lnTo>
                  <a:pt x="18617" y="17978"/>
                </a:lnTo>
                <a:cubicBezTo>
                  <a:pt x="18590" y="17913"/>
                  <a:pt x="18551" y="17858"/>
                  <a:pt x="18501" y="17810"/>
                </a:cubicBezTo>
                <a:lnTo>
                  <a:pt x="14201" y="11600"/>
                </a:lnTo>
                <a:lnTo>
                  <a:pt x="14200" y="11601"/>
                </a:lnTo>
                <a:cubicBezTo>
                  <a:pt x="14127" y="11420"/>
                  <a:pt x="13952" y="11291"/>
                  <a:pt x="13745" y="11291"/>
                </a:cubicBezTo>
                <a:cubicBezTo>
                  <a:pt x="13610" y="11291"/>
                  <a:pt x="13488" y="11346"/>
                  <a:pt x="13398" y="11435"/>
                </a:cubicBezTo>
                <a:lnTo>
                  <a:pt x="11360" y="13473"/>
                </a:lnTo>
                <a:lnTo>
                  <a:pt x="8798" y="9630"/>
                </a:lnTo>
                <a:cubicBezTo>
                  <a:pt x="8724" y="9453"/>
                  <a:pt x="8550" y="9327"/>
                  <a:pt x="8345" y="9327"/>
                </a:cubicBezTo>
                <a:cubicBezTo>
                  <a:pt x="8175" y="9327"/>
                  <a:pt x="8033" y="9420"/>
                  <a:pt x="7945" y="9551"/>
                </a:cubicBezTo>
                <a:lnTo>
                  <a:pt x="7937" y="9546"/>
                </a:lnTo>
                <a:lnTo>
                  <a:pt x="3028" y="17891"/>
                </a:lnTo>
                <a:lnTo>
                  <a:pt x="3036" y="17897"/>
                </a:lnTo>
                <a:cubicBezTo>
                  <a:pt x="2983" y="17974"/>
                  <a:pt x="2945" y="18063"/>
                  <a:pt x="2945" y="18164"/>
                </a:cubicBezTo>
                <a:cubicBezTo>
                  <a:pt x="2945" y="18435"/>
                  <a:pt x="3165" y="18655"/>
                  <a:pt x="3436" y="18655"/>
                </a:cubicBezTo>
                <a:lnTo>
                  <a:pt x="18164" y="18655"/>
                </a:lnTo>
                <a:cubicBezTo>
                  <a:pt x="18435" y="18655"/>
                  <a:pt x="18655" y="18435"/>
                  <a:pt x="18655" y="18164"/>
                </a:cubicBezTo>
                <a:cubicBezTo>
                  <a:pt x="18655" y="18099"/>
                  <a:pt x="18640" y="18039"/>
                  <a:pt x="18618" y="17983"/>
                </a:cubicBezTo>
                <a:cubicBezTo>
                  <a:pt x="18618" y="17983"/>
                  <a:pt x="18620" y="17982"/>
                  <a:pt x="18620" y="17982"/>
                </a:cubicBezTo>
                <a:close/>
                <a:moveTo>
                  <a:pt x="5400" y="3927"/>
                </a:moveTo>
                <a:cubicBezTo>
                  <a:pt x="6213" y="3927"/>
                  <a:pt x="6873" y="4587"/>
                  <a:pt x="6873" y="5400"/>
                </a:cubicBezTo>
                <a:cubicBezTo>
                  <a:pt x="6873" y="6214"/>
                  <a:pt x="6213" y="6873"/>
                  <a:pt x="5400" y="6873"/>
                </a:cubicBezTo>
                <a:cubicBezTo>
                  <a:pt x="4587" y="6873"/>
                  <a:pt x="3927" y="6214"/>
                  <a:pt x="3927" y="5400"/>
                </a:cubicBezTo>
                <a:cubicBezTo>
                  <a:pt x="3927" y="4587"/>
                  <a:pt x="4587" y="3927"/>
                  <a:pt x="5400" y="3927"/>
                </a:cubicBezTo>
                <a:moveTo>
                  <a:pt x="5400" y="7855"/>
                </a:moveTo>
                <a:cubicBezTo>
                  <a:pt x="6756" y="7855"/>
                  <a:pt x="7855" y="6756"/>
                  <a:pt x="7855" y="5400"/>
                </a:cubicBezTo>
                <a:cubicBezTo>
                  <a:pt x="7855" y="4045"/>
                  <a:pt x="6756" y="2945"/>
                  <a:pt x="5400" y="2945"/>
                </a:cubicBezTo>
                <a:cubicBezTo>
                  <a:pt x="4044" y="2945"/>
                  <a:pt x="2945" y="4045"/>
                  <a:pt x="2945" y="5400"/>
                </a:cubicBezTo>
                <a:cubicBezTo>
                  <a:pt x="2945" y="6756"/>
                  <a:pt x="4044" y="7855"/>
                  <a:pt x="5400" y="7855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5</xdr:col>
      <xdr:colOff>1280583</xdr:colOff>
      <xdr:row>6</xdr:row>
      <xdr:rowOff>63500</xdr:rowOff>
    </xdr:from>
    <xdr:to>
      <xdr:col>6</xdr:col>
      <xdr:colOff>1852082</xdr:colOff>
      <xdr:row>19</xdr:row>
      <xdr:rowOff>137583</xdr:rowOff>
    </xdr:to>
    <xdr:grpSp>
      <xdr:nvGrpSpPr>
        <xdr:cNvPr id="2" name="Agrupar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6AA7F42-A8DE-4513-BD77-AFE771860DCD}"/>
            </a:ext>
          </a:extLst>
        </xdr:cNvPr>
        <xdr:cNvGrpSpPr/>
      </xdr:nvGrpSpPr>
      <xdr:grpSpPr>
        <a:xfrm>
          <a:off x="9069916" y="2360083"/>
          <a:ext cx="2656416" cy="2688167"/>
          <a:chOff x="9069916" y="1799167"/>
          <a:chExt cx="2656416" cy="2688166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9069916" y="1799167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25" name="Shape 2598">
            <a:extLst>
              <a:ext uri="{FF2B5EF4-FFF2-40B4-BE49-F238E27FC236}">
                <a16:creationId xmlns:a16="http://schemas.microsoft.com/office/drawing/2014/main" id="{00000000-0008-0000-1D00-000019000000}"/>
              </a:ext>
            </a:extLst>
          </xdr:cNvPr>
          <xdr:cNvSpPr/>
        </xdr:nvSpPr>
        <xdr:spPr>
          <a:xfrm>
            <a:off x="9768416" y="2857499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6873" y="8400"/>
                </a:moveTo>
                <a:lnTo>
                  <a:pt x="10800" y="8400"/>
                </a:lnTo>
                <a:lnTo>
                  <a:pt x="10800" y="12001"/>
                </a:lnTo>
                <a:lnTo>
                  <a:pt x="6873" y="12001"/>
                </a:lnTo>
                <a:cubicBezTo>
                  <a:pt x="6873" y="12001"/>
                  <a:pt x="6873" y="8400"/>
                  <a:pt x="6873" y="8400"/>
                </a:cubicBezTo>
                <a:close/>
                <a:moveTo>
                  <a:pt x="6382" y="13200"/>
                </a:moveTo>
                <a:lnTo>
                  <a:pt x="11291" y="13200"/>
                </a:lnTo>
                <a:cubicBezTo>
                  <a:pt x="11562" y="13200"/>
                  <a:pt x="11782" y="12932"/>
                  <a:pt x="11782" y="12600"/>
                </a:cubicBezTo>
                <a:lnTo>
                  <a:pt x="11782" y="7800"/>
                </a:lnTo>
                <a:cubicBezTo>
                  <a:pt x="11782" y="7469"/>
                  <a:pt x="11562" y="7200"/>
                  <a:pt x="11291" y="7200"/>
                </a:cubicBezTo>
                <a:lnTo>
                  <a:pt x="6382" y="7200"/>
                </a:lnTo>
                <a:cubicBezTo>
                  <a:pt x="6111" y="7200"/>
                  <a:pt x="5891" y="7469"/>
                  <a:pt x="5891" y="7800"/>
                </a:cubicBezTo>
                <a:lnTo>
                  <a:pt x="5891" y="12600"/>
                </a:lnTo>
                <a:cubicBezTo>
                  <a:pt x="5891" y="12932"/>
                  <a:pt x="6111" y="13200"/>
                  <a:pt x="6382" y="13200"/>
                </a:cubicBezTo>
                <a:moveTo>
                  <a:pt x="6382" y="4800"/>
                </a:moveTo>
                <a:cubicBezTo>
                  <a:pt x="6653" y="4800"/>
                  <a:pt x="6873" y="4531"/>
                  <a:pt x="6873" y="4200"/>
                </a:cubicBezTo>
                <a:cubicBezTo>
                  <a:pt x="6873" y="3868"/>
                  <a:pt x="6653" y="3600"/>
                  <a:pt x="6382" y="3600"/>
                </a:cubicBezTo>
                <a:cubicBezTo>
                  <a:pt x="6111" y="3600"/>
                  <a:pt x="5891" y="3868"/>
                  <a:pt x="5891" y="4200"/>
                </a:cubicBezTo>
                <a:cubicBezTo>
                  <a:pt x="5891" y="4531"/>
                  <a:pt x="6111" y="4800"/>
                  <a:pt x="6382" y="4800"/>
                </a:cubicBezTo>
                <a:moveTo>
                  <a:pt x="20618" y="20400"/>
                </a:moveTo>
                <a:lnTo>
                  <a:pt x="2945" y="20400"/>
                </a:lnTo>
                <a:cubicBezTo>
                  <a:pt x="1861" y="20400"/>
                  <a:pt x="982" y="19325"/>
                  <a:pt x="982" y="18000"/>
                </a:cubicBezTo>
                <a:lnTo>
                  <a:pt x="982" y="4800"/>
                </a:lnTo>
                <a:lnTo>
                  <a:pt x="2945" y="4800"/>
                </a:lnTo>
                <a:lnTo>
                  <a:pt x="2945" y="17400"/>
                </a:lnTo>
                <a:cubicBezTo>
                  <a:pt x="2945" y="17732"/>
                  <a:pt x="3166" y="18000"/>
                  <a:pt x="3436" y="18000"/>
                </a:cubicBezTo>
                <a:cubicBezTo>
                  <a:pt x="3707" y="18000"/>
                  <a:pt x="3927" y="17732"/>
                  <a:pt x="3927" y="17400"/>
                </a:cubicBezTo>
                <a:lnTo>
                  <a:pt x="3927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0618" y="0"/>
                </a:moveTo>
                <a:lnTo>
                  <a:pt x="3927" y="0"/>
                </a:lnTo>
                <a:cubicBezTo>
                  <a:pt x="3385" y="0"/>
                  <a:pt x="2945" y="538"/>
                  <a:pt x="2945" y="1200"/>
                </a:cubicBezTo>
                <a:lnTo>
                  <a:pt x="2945" y="3600"/>
                </a:lnTo>
                <a:lnTo>
                  <a:pt x="982" y="3600"/>
                </a:lnTo>
                <a:cubicBezTo>
                  <a:pt x="440" y="3600"/>
                  <a:pt x="0" y="4138"/>
                  <a:pt x="0" y="4800"/>
                </a:cubicBezTo>
                <a:lnTo>
                  <a:pt x="0" y="18000"/>
                </a:lnTo>
                <a:cubicBezTo>
                  <a:pt x="0" y="19988"/>
                  <a:pt x="1319" y="21600"/>
                  <a:pt x="2945" y="21600"/>
                </a:cubicBezTo>
                <a:lnTo>
                  <a:pt x="20618" y="21600"/>
                </a:lnTo>
                <a:cubicBezTo>
                  <a:pt x="21160" y="21600"/>
                  <a:pt x="21600" y="21062"/>
                  <a:pt x="21600" y="20400"/>
                </a:cubicBezTo>
                <a:lnTo>
                  <a:pt x="21600" y="1200"/>
                </a:lnTo>
                <a:cubicBezTo>
                  <a:pt x="21600" y="538"/>
                  <a:pt x="21160" y="0"/>
                  <a:pt x="20618" y="0"/>
                </a:cubicBezTo>
                <a:moveTo>
                  <a:pt x="6382" y="18000"/>
                </a:moveTo>
                <a:lnTo>
                  <a:pt x="18164" y="18000"/>
                </a:lnTo>
                <a:cubicBezTo>
                  <a:pt x="18434" y="18000"/>
                  <a:pt x="18655" y="17732"/>
                  <a:pt x="18655" y="17400"/>
                </a:cubicBezTo>
                <a:cubicBezTo>
                  <a:pt x="18655" y="17068"/>
                  <a:pt x="18434" y="16801"/>
                  <a:pt x="18164" y="16801"/>
                </a:cubicBezTo>
                <a:lnTo>
                  <a:pt x="6382" y="16801"/>
                </a:lnTo>
                <a:cubicBezTo>
                  <a:pt x="6111" y="16801"/>
                  <a:pt x="5891" y="17068"/>
                  <a:pt x="5891" y="17400"/>
                </a:cubicBezTo>
                <a:cubicBezTo>
                  <a:pt x="5891" y="17732"/>
                  <a:pt x="6111" y="18000"/>
                  <a:pt x="6382" y="18000"/>
                </a:cubicBezTo>
                <a:moveTo>
                  <a:pt x="6382" y="15600"/>
                </a:moveTo>
                <a:lnTo>
                  <a:pt x="18164" y="15600"/>
                </a:lnTo>
                <a:cubicBezTo>
                  <a:pt x="18434" y="15600"/>
                  <a:pt x="18655" y="15332"/>
                  <a:pt x="18655" y="15000"/>
                </a:cubicBezTo>
                <a:cubicBezTo>
                  <a:pt x="18655" y="14668"/>
                  <a:pt x="18434" y="14401"/>
                  <a:pt x="18164" y="14401"/>
                </a:cubicBezTo>
                <a:lnTo>
                  <a:pt x="6382" y="14401"/>
                </a:lnTo>
                <a:cubicBezTo>
                  <a:pt x="6111" y="14401"/>
                  <a:pt x="5891" y="14668"/>
                  <a:pt x="5891" y="15000"/>
                </a:cubicBezTo>
                <a:cubicBezTo>
                  <a:pt x="5891" y="15332"/>
                  <a:pt x="6111" y="15600"/>
                  <a:pt x="6382" y="15600"/>
                </a:cubicBezTo>
                <a:moveTo>
                  <a:pt x="8345" y="4800"/>
                </a:moveTo>
                <a:cubicBezTo>
                  <a:pt x="8616" y="4800"/>
                  <a:pt x="8836" y="4531"/>
                  <a:pt x="8836" y="4200"/>
                </a:cubicBezTo>
                <a:cubicBezTo>
                  <a:pt x="8836" y="3868"/>
                  <a:pt x="8616" y="3600"/>
                  <a:pt x="8345" y="3600"/>
                </a:cubicBezTo>
                <a:cubicBezTo>
                  <a:pt x="8075" y="3600"/>
                  <a:pt x="7855" y="3868"/>
                  <a:pt x="7855" y="4200"/>
                </a:cubicBezTo>
                <a:cubicBezTo>
                  <a:pt x="7855" y="4531"/>
                  <a:pt x="8075" y="4800"/>
                  <a:pt x="8345" y="4800"/>
                </a:cubicBezTo>
                <a:moveTo>
                  <a:pt x="18164" y="7200"/>
                </a:moveTo>
                <a:lnTo>
                  <a:pt x="14236" y="7200"/>
                </a:lnTo>
                <a:cubicBezTo>
                  <a:pt x="13966" y="7200"/>
                  <a:pt x="13745" y="7469"/>
                  <a:pt x="13745" y="7800"/>
                </a:cubicBezTo>
                <a:cubicBezTo>
                  <a:pt x="13745" y="8132"/>
                  <a:pt x="13966" y="8400"/>
                  <a:pt x="14236" y="8400"/>
                </a:cubicBezTo>
                <a:lnTo>
                  <a:pt x="18164" y="8400"/>
                </a:lnTo>
                <a:cubicBezTo>
                  <a:pt x="18434" y="8400"/>
                  <a:pt x="18655" y="8132"/>
                  <a:pt x="18655" y="7800"/>
                </a:cubicBezTo>
                <a:cubicBezTo>
                  <a:pt x="18655" y="7469"/>
                  <a:pt x="18434" y="7200"/>
                  <a:pt x="18164" y="7200"/>
                </a:cubicBezTo>
                <a:moveTo>
                  <a:pt x="18164" y="12001"/>
                </a:moveTo>
                <a:lnTo>
                  <a:pt x="14236" y="12001"/>
                </a:lnTo>
                <a:cubicBezTo>
                  <a:pt x="13966" y="12001"/>
                  <a:pt x="13745" y="12268"/>
                  <a:pt x="13745" y="12600"/>
                </a:cubicBezTo>
                <a:cubicBezTo>
                  <a:pt x="13745" y="12932"/>
                  <a:pt x="13966" y="13200"/>
                  <a:pt x="14236" y="13200"/>
                </a:cubicBezTo>
                <a:lnTo>
                  <a:pt x="18164" y="13200"/>
                </a:lnTo>
                <a:cubicBezTo>
                  <a:pt x="18434" y="13200"/>
                  <a:pt x="18655" y="12932"/>
                  <a:pt x="18655" y="12600"/>
                </a:cubicBezTo>
                <a:cubicBezTo>
                  <a:pt x="18655" y="12268"/>
                  <a:pt x="18434" y="12001"/>
                  <a:pt x="18164" y="12001"/>
                </a:cubicBezTo>
                <a:moveTo>
                  <a:pt x="18164" y="9600"/>
                </a:moveTo>
                <a:lnTo>
                  <a:pt x="14236" y="9600"/>
                </a:lnTo>
                <a:cubicBezTo>
                  <a:pt x="13966" y="9600"/>
                  <a:pt x="13745" y="9869"/>
                  <a:pt x="13745" y="10200"/>
                </a:cubicBezTo>
                <a:cubicBezTo>
                  <a:pt x="13745" y="10532"/>
                  <a:pt x="13966" y="10800"/>
                  <a:pt x="14236" y="10800"/>
                </a:cubicBezTo>
                <a:lnTo>
                  <a:pt x="18164" y="10800"/>
                </a:lnTo>
                <a:cubicBezTo>
                  <a:pt x="18434" y="10800"/>
                  <a:pt x="18655" y="10532"/>
                  <a:pt x="18655" y="10200"/>
                </a:cubicBezTo>
                <a:cubicBezTo>
                  <a:pt x="18655" y="9869"/>
                  <a:pt x="18434" y="9600"/>
                  <a:pt x="18164" y="9600"/>
                </a:cubicBezTo>
                <a:moveTo>
                  <a:pt x="18164" y="4800"/>
                </a:moveTo>
                <a:cubicBezTo>
                  <a:pt x="18434" y="4800"/>
                  <a:pt x="18655" y="4531"/>
                  <a:pt x="18655" y="4200"/>
                </a:cubicBezTo>
                <a:cubicBezTo>
                  <a:pt x="18655" y="3868"/>
                  <a:pt x="18434" y="3600"/>
                  <a:pt x="18164" y="3600"/>
                </a:cubicBezTo>
                <a:cubicBezTo>
                  <a:pt x="17893" y="3600"/>
                  <a:pt x="17673" y="3868"/>
                  <a:pt x="17673" y="4200"/>
                </a:cubicBezTo>
                <a:cubicBezTo>
                  <a:pt x="17673" y="4531"/>
                  <a:pt x="17893" y="4800"/>
                  <a:pt x="18164" y="4800"/>
                </a:cubicBezTo>
                <a:moveTo>
                  <a:pt x="16200" y="4800"/>
                </a:moveTo>
                <a:cubicBezTo>
                  <a:pt x="16471" y="4800"/>
                  <a:pt x="16691" y="4531"/>
                  <a:pt x="16691" y="4200"/>
                </a:cubicBezTo>
                <a:cubicBezTo>
                  <a:pt x="16691" y="3868"/>
                  <a:pt x="16471" y="3600"/>
                  <a:pt x="16200" y="3600"/>
                </a:cubicBezTo>
                <a:cubicBezTo>
                  <a:pt x="15929" y="3600"/>
                  <a:pt x="15709" y="3868"/>
                  <a:pt x="15709" y="4200"/>
                </a:cubicBezTo>
                <a:cubicBezTo>
                  <a:pt x="15709" y="4531"/>
                  <a:pt x="15929" y="4800"/>
                  <a:pt x="16200" y="4800"/>
                </a:cubicBezTo>
                <a:moveTo>
                  <a:pt x="10309" y="4800"/>
                </a:moveTo>
                <a:lnTo>
                  <a:pt x="14236" y="4800"/>
                </a:lnTo>
                <a:cubicBezTo>
                  <a:pt x="14507" y="4800"/>
                  <a:pt x="14727" y="4531"/>
                  <a:pt x="14727" y="4200"/>
                </a:cubicBezTo>
                <a:cubicBezTo>
                  <a:pt x="14727" y="3868"/>
                  <a:pt x="14507" y="3600"/>
                  <a:pt x="14236" y="3600"/>
                </a:cubicBezTo>
                <a:lnTo>
                  <a:pt x="10309" y="3600"/>
                </a:lnTo>
                <a:cubicBezTo>
                  <a:pt x="10038" y="3600"/>
                  <a:pt x="9818" y="3868"/>
                  <a:pt x="9818" y="4200"/>
                </a:cubicBezTo>
                <a:cubicBezTo>
                  <a:pt x="9818" y="4531"/>
                  <a:pt x="10038" y="4800"/>
                  <a:pt x="10309" y="4800"/>
                </a:cubicBezTo>
              </a:path>
            </a:pathLst>
          </a:custGeom>
          <a:solidFill>
            <a:schemeClr val="bg1"/>
          </a:solidFill>
          <a:ln w="12700">
            <a:solidFill>
              <a:schemeClr val="bg1"/>
            </a:solidFill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B6735482-4F0A-4EC9-B8EB-FE34916FE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2</xdr:col>
      <xdr:colOff>2191453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032AF11-E091-45B3-BEA7-2D310A946184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2191453</xdr:colOff>
      <xdr:row>0</xdr:row>
      <xdr:rowOff>0</xdr:rowOff>
    </xdr:from>
    <xdr:to>
      <xdr:col>3</xdr:col>
      <xdr:colOff>28222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EE7D91D-C5D0-4527-A144-EA0D747EC370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3</xdr:col>
      <xdr:colOff>33166</xdr:colOff>
      <xdr:row>0</xdr:row>
      <xdr:rowOff>0</xdr:rowOff>
    </xdr:from>
    <xdr:to>
      <xdr:col>3</xdr:col>
      <xdr:colOff>1078092</xdr:colOff>
      <xdr:row>1</xdr:row>
      <xdr:rowOff>2910</xdr:rowOff>
    </xdr:to>
    <xdr:sp macro="" textlink="">
      <xdr:nvSpPr>
        <xdr:cNvPr id="30" name="Retângulo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7FB2992-E0CC-47AF-87C8-12D875CC0F3D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1078093</xdr:colOff>
      <xdr:row>0</xdr:row>
      <xdr:rowOff>0</xdr:rowOff>
    </xdr:from>
    <xdr:to>
      <xdr:col>4</xdr:col>
      <xdr:colOff>38103</xdr:colOff>
      <xdr:row>1</xdr:row>
      <xdr:rowOff>2910</xdr:rowOff>
    </xdr:to>
    <xdr:sp macro="" textlink="">
      <xdr:nvSpPr>
        <xdr:cNvPr id="31" name="Retângulo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DCF2BC2-4016-4AE1-9FEB-2E11D581E259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38102</xdr:colOff>
      <xdr:row>0</xdr:row>
      <xdr:rowOff>0</xdr:rowOff>
    </xdr:from>
    <xdr:to>
      <xdr:col>4</xdr:col>
      <xdr:colOff>1070090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45CCC-B469-4833-AB11-2BCA88F7014F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1121833</xdr:colOff>
      <xdr:row>2</xdr:row>
      <xdr:rowOff>105833</xdr:rowOff>
    </xdr:from>
    <xdr:to>
      <xdr:col>4</xdr:col>
      <xdr:colOff>878414</xdr:colOff>
      <xdr:row>2</xdr:row>
      <xdr:rowOff>470958</xdr:rowOff>
    </xdr:to>
    <xdr:sp macro="" textlink="">
      <xdr:nvSpPr>
        <xdr:cNvPr id="24" name="Retângulo: Cantos Arredondados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517966-B2EE-4C8E-B7C2-0914570E4488}"/>
            </a:ext>
          </a:extLst>
        </xdr:cNvPr>
        <xdr:cNvSpPr/>
      </xdr:nvSpPr>
      <xdr:spPr>
        <a:xfrm>
          <a:off x="4741333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839615</xdr:colOff>
      <xdr:row>1</xdr:row>
      <xdr:rowOff>84667</xdr:rowOff>
    </xdr:from>
    <xdr:to>
      <xdr:col>3</xdr:col>
      <xdr:colOff>109364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C12F2-BE32-46FF-90D8-59242963CFD0}"/>
            </a:ext>
          </a:extLst>
        </xdr:cNvPr>
        <xdr:cNvSpPr/>
      </xdr:nvSpPr>
      <xdr:spPr>
        <a:xfrm>
          <a:off x="1099965" y="579967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CRITERIOS</a:t>
          </a:r>
        </a:p>
      </xdr:txBody>
    </xdr:sp>
    <xdr:clientData/>
  </xdr:twoCellAnchor>
  <xdr:twoCellAnchor editAs="absolute">
    <xdr:from>
      <xdr:col>3</xdr:col>
      <xdr:colOff>119944</xdr:colOff>
      <xdr:row>1</xdr:row>
      <xdr:rowOff>84667</xdr:rowOff>
    </xdr:from>
    <xdr:to>
      <xdr:col>3</xdr:col>
      <xdr:colOff>1372304</xdr:colOff>
      <xdr:row>2</xdr:row>
      <xdr:rowOff>2984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7C097-5C76-4306-840F-31C60C932CD8}"/>
            </a:ext>
          </a:extLst>
        </xdr:cNvPr>
        <xdr:cNvSpPr/>
      </xdr:nvSpPr>
      <xdr:spPr>
        <a:xfrm>
          <a:off x="2362905" y="579967"/>
          <a:ext cx="1251655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COMPETIDORES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4733987A-9E1E-41F5-B841-CDDD4CB34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3</xdr:col>
      <xdr:colOff>208842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A8FB5-DCD4-4DD3-A1EB-21D9E7ECC618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208842</xdr:colOff>
      <xdr:row>0</xdr:row>
      <xdr:rowOff>0</xdr:rowOff>
    </xdr:from>
    <xdr:to>
      <xdr:col>3</xdr:col>
      <xdr:colOff>1396999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58DE40-22D2-4F5F-9E0F-F1A922FA100E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3</xdr:col>
      <xdr:colOff>1401943</xdr:colOff>
      <xdr:row>0</xdr:row>
      <xdr:rowOff>0</xdr:rowOff>
    </xdr:from>
    <xdr:to>
      <xdr:col>4</xdr:col>
      <xdr:colOff>534814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59BC37-F608-4F79-8817-DF319C8CED74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534815</xdr:colOff>
      <xdr:row>0</xdr:row>
      <xdr:rowOff>0</xdr:rowOff>
    </xdr:from>
    <xdr:to>
      <xdr:col>4</xdr:col>
      <xdr:colOff>1576214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3670A9-483F-48F3-B09E-6CCD284AFF9D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1576213</xdr:colOff>
      <xdr:row>0</xdr:row>
      <xdr:rowOff>0</xdr:rowOff>
    </xdr:from>
    <xdr:to>
      <xdr:col>4</xdr:col>
      <xdr:colOff>2608201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E8A3AD-7B05-476D-8ADA-27F7B0976FE6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635000</xdr:colOff>
      <xdr:row>2</xdr:row>
      <xdr:rowOff>95250</xdr:rowOff>
    </xdr:from>
    <xdr:to>
      <xdr:col>4</xdr:col>
      <xdr:colOff>2476498</xdr:colOff>
      <xdr:row>2</xdr:row>
      <xdr:rowOff>460375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95EE437-21E1-41DF-BE1F-3AB6CDA1BD4D}"/>
            </a:ext>
          </a:extLst>
        </xdr:cNvPr>
        <xdr:cNvSpPr/>
      </xdr:nvSpPr>
      <xdr:spPr>
        <a:xfrm>
          <a:off x="479425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515053</xdr:colOff>
      <xdr:row>1</xdr:row>
      <xdr:rowOff>91723</xdr:rowOff>
    </xdr:from>
    <xdr:to>
      <xdr:col>3</xdr:col>
      <xdr:colOff>525636</xdr:colOff>
      <xdr:row>2</xdr:row>
      <xdr:rowOff>10040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FFD08-2CE7-450E-8594-6B38071A8D76}"/>
            </a:ext>
          </a:extLst>
        </xdr:cNvPr>
        <xdr:cNvSpPr/>
      </xdr:nvSpPr>
      <xdr:spPr>
        <a:xfrm>
          <a:off x="776109" y="585612"/>
          <a:ext cx="125236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1ª EVALUACIÓN</a:t>
          </a:r>
        </a:p>
      </xdr:txBody>
    </xdr:sp>
    <xdr:clientData/>
  </xdr:twoCellAnchor>
  <xdr:twoCellAnchor editAs="absolute">
    <xdr:from>
      <xdr:col>4</xdr:col>
      <xdr:colOff>0</xdr:colOff>
      <xdr:row>1</xdr:row>
      <xdr:rowOff>91724</xdr:rowOff>
    </xdr:from>
    <xdr:to>
      <xdr:col>6</xdr:col>
      <xdr:colOff>165804</xdr:colOff>
      <xdr:row>2</xdr:row>
      <xdr:rowOff>10041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3CEE7-558D-487E-A50B-018A2D1695B7}"/>
            </a:ext>
          </a:extLst>
        </xdr:cNvPr>
        <xdr:cNvSpPr/>
      </xdr:nvSpPr>
      <xdr:spPr>
        <a:xfrm>
          <a:off x="2032000" y="585613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2ª EVALUACIÓN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8874AF8-DCA3-45A3-B0CA-C4446AF55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4</xdr:col>
      <xdr:colOff>420509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9940D2-4A7F-4704-AC55-654C7CB8928B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420509</xdr:colOff>
      <xdr:row>0</xdr:row>
      <xdr:rowOff>0</xdr:rowOff>
    </xdr:from>
    <xdr:to>
      <xdr:col>6</xdr:col>
      <xdr:colOff>522110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FF8C6-4141-40C2-9DED-B23AD7592D09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6</xdr:col>
      <xdr:colOff>527054</xdr:colOff>
      <xdr:row>0</xdr:row>
      <xdr:rowOff>0</xdr:rowOff>
    </xdr:from>
    <xdr:to>
      <xdr:col>8</xdr:col>
      <xdr:colOff>485425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EDCA13-14B5-43F7-A2F6-39BF12F0C6E7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485426</xdr:colOff>
      <xdr:row>0</xdr:row>
      <xdr:rowOff>0</xdr:rowOff>
    </xdr:from>
    <xdr:to>
      <xdr:col>10</xdr:col>
      <xdr:colOff>440269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E9907F-F38D-4C58-855F-C4E56E6DA5CF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10</xdr:col>
      <xdr:colOff>440268</xdr:colOff>
      <xdr:row>0</xdr:row>
      <xdr:rowOff>0</xdr:rowOff>
    </xdr:from>
    <xdr:to>
      <xdr:col>12</xdr:col>
      <xdr:colOff>385701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6E7CEA-BBB2-43EF-804E-7C2D882A5D42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8</xdr:col>
      <xdr:colOff>529167</xdr:colOff>
      <xdr:row>2</xdr:row>
      <xdr:rowOff>95250</xdr:rowOff>
    </xdr:from>
    <xdr:to>
      <xdr:col>12</xdr:col>
      <xdr:colOff>169332</xdr:colOff>
      <xdr:row>2</xdr:row>
      <xdr:rowOff>460375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A62A42C-166A-43DA-9A7C-665D5F33F736}"/>
            </a:ext>
          </a:extLst>
        </xdr:cNvPr>
        <xdr:cNvSpPr/>
      </xdr:nvSpPr>
      <xdr:spPr>
        <a:xfrm>
          <a:off x="4773084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515053</xdr:colOff>
      <xdr:row>1</xdr:row>
      <xdr:rowOff>91723</xdr:rowOff>
    </xdr:from>
    <xdr:to>
      <xdr:col>3</xdr:col>
      <xdr:colOff>525636</xdr:colOff>
      <xdr:row>2</xdr:row>
      <xdr:rowOff>10040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795BC-212A-4579-B6C9-250C3C9329AF}"/>
            </a:ext>
          </a:extLst>
        </xdr:cNvPr>
        <xdr:cNvSpPr/>
      </xdr:nvSpPr>
      <xdr:spPr>
        <a:xfrm>
          <a:off x="775403" y="587023"/>
          <a:ext cx="12551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1ª EVALUACIÓN</a:t>
          </a:r>
        </a:p>
      </xdr:txBody>
    </xdr:sp>
    <xdr:clientData/>
  </xdr:twoCellAnchor>
  <xdr:twoCellAnchor editAs="absolute">
    <xdr:from>
      <xdr:col>4</xdr:col>
      <xdr:colOff>0</xdr:colOff>
      <xdr:row>1</xdr:row>
      <xdr:rowOff>91724</xdr:rowOff>
    </xdr:from>
    <xdr:to>
      <xdr:col>6</xdr:col>
      <xdr:colOff>165804</xdr:colOff>
      <xdr:row>2</xdr:row>
      <xdr:rowOff>10041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CBCB6-A87D-4C05-B144-ACB6D5249A49}"/>
            </a:ext>
          </a:extLst>
        </xdr:cNvPr>
        <xdr:cNvSpPr/>
      </xdr:nvSpPr>
      <xdr:spPr>
        <a:xfrm>
          <a:off x="2032000" y="587024"/>
          <a:ext cx="1258004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2ª EVALUACIÓN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879AFA06-1892-4565-A221-ECB6DBDB7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4</xdr:col>
      <xdr:colOff>420509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685C95-94C2-48E0-8BEB-2A7DF9321AD2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420509</xdr:colOff>
      <xdr:row>0</xdr:row>
      <xdr:rowOff>0</xdr:rowOff>
    </xdr:from>
    <xdr:to>
      <xdr:col>6</xdr:col>
      <xdr:colOff>522110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6ED60-E301-4808-81CC-B6AB8BAA81ED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6</xdr:col>
      <xdr:colOff>527054</xdr:colOff>
      <xdr:row>0</xdr:row>
      <xdr:rowOff>0</xdr:rowOff>
    </xdr:from>
    <xdr:to>
      <xdr:col>8</xdr:col>
      <xdr:colOff>485425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17B3FF-4F0D-47DB-ABE3-BF775E1B678B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485426</xdr:colOff>
      <xdr:row>0</xdr:row>
      <xdr:rowOff>0</xdr:rowOff>
    </xdr:from>
    <xdr:to>
      <xdr:col>10</xdr:col>
      <xdr:colOff>440269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CB7D6B-F44D-44C4-AC44-330DD09B5EA1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10</xdr:col>
      <xdr:colOff>440268</xdr:colOff>
      <xdr:row>0</xdr:row>
      <xdr:rowOff>0</xdr:rowOff>
    </xdr:from>
    <xdr:to>
      <xdr:col>12</xdr:col>
      <xdr:colOff>385701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751EA2-37E3-4887-BEF5-0ACE826246DE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8</xdr:col>
      <xdr:colOff>518582</xdr:colOff>
      <xdr:row>2</xdr:row>
      <xdr:rowOff>105833</xdr:rowOff>
    </xdr:from>
    <xdr:to>
      <xdr:col>12</xdr:col>
      <xdr:colOff>158747</xdr:colOff>
      <xdr:row>2</xdr:row>
      <xdr:rowOff>470958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18FB501-E91F-4864-9321-51C08B06B14A}"/>
            </a:ext>
          </a:extLst>
        </xdr:cNvPr>
        <xdr:cNvSpPr/>
      </xdr:nvSpPr>
      <xdr:spPr>
        <a:xfrm>
          <a:off x="4762499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839615</xdr:colOff>
      <xdr:row>1</xdr:row>
      <xdr:rowOff>84667</xdr:rowOff>
    </xdr:from>
    <xdr:to>
      <xdr:col>3</xdr:col>
      <xdr:colOff>730253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0F27B-F155-4D09-BC48-D3B97707F447}"/>
            </a:ext>
          </a:extLst>
        </xdr:cNvPr>
        <xdr:cNvSpPr/>
      </xdr:nvSpPr>
      <xdr:spPr>
        <a:xfrm>
          <a:off x="1100671" y="579967"/>
          <a:ext cx="125306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EVOLUCIÓN</a:t>
          </a:r>
        </a:p>
      </xdr:txBody>
    </xdr:sp>
    <xdr:clientData/>
  </xdr:twoCellAnchor>
  <xdr:twoCellAnchor editAs="absolute">
    <xdr:from>
      <xdr:col>3</xdr:col>
      <xdr:colOff>747893</xdr:colOff>
      <xdr:row>1</xdr:row>
      <xdr:rowOff>86078</xdr:rowOff>
    </xdr:from>
    <xdr:to>
      <xdr:col>5</xdr:col>
      <xdr:colOff>102309</xdr:colOff>
      <xdr:row>2</xdr:row>
      <xdr:rowOff>4395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559A1-46D8-4234-AE4A-707B437334C9}"/>
            </a:ext>
          </a:extLst>
        </xdr:cNvPr>
        <xdr:cNvSpPr/>
      </xdr:nvSpPr>
      <xdr:spPr>
        <a:xfrm>
          <a:off x="2370671" y="579967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COMPARATIVA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A65F6F3-EEB6-49B9-BB38-260EE8AD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3</xdr:col>
      <xdr:colOff>829731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5F0E27-19A9-41D0-A522-8A503157046F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829731</xdr:colOff>
      <xdr:row>0</xdr:row>
      <xdr:rowOff>0</xdr:rowOff>
    </xdr:from>
    <xdr:to>
      <xdr:col>5</xdr:col>
      <xdr:colOff>119944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5560D8-D081-4DD1-B74A-2F8C4E80D8A5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5</xdr:col>
      <xdr:colOff>124888</xdr:colOff>
      <xdr:row>0</xdr:row>
      <xdr:rowOff>0</xdr:rowOff>
    </xdr:from>
    <xdr:to>
      <xdr:col>6</xdr:col>
      <xdr:colOff>153814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306A5-6A56-472A-BCEE-C8E5CCF2DE44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153815</xdr:colOff>
      <xdr:row>0</xdr:row>
      <xdr:rowOff>0</xdr:rowOff>
    </xdr:from>
    <xdr:to>
      <xdr:col>7</xdr:col>
      <xdr:colOff>179214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352994-8D6E-44AB-BE8A-EFDC8FAAB1FB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7</xdr:col>
      <xdr:colOff>179213</xdr:colOff>
      <xdr:row>0</xdr:row>
      <xdr:rowOff>0</xdr:rowOff>
    </xdr:from>
    <xdr:to>
      <xdr:col>8</xdr:col>
      <xdr:colOff>195201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14EE8C-3BD7-4E7E-ACAD-0E412185A0A2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6</xdr:col>
      <xdr:colOff>222250</xdr:colOff>
      <xdr:row>2</xdr:row>
      <xdr:rowOff>95250</xdr:rowOff>
    </xdr:from>
    <xdr:to>
      <xdr:col>8</xdr:col>
      <xdr:colOff>31748</xdr:colOff>
      <xdr:row>2</xdr:row>
      <xdr:rowOff>460375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41816F-6A1A-44E9-B0F9-D397BC6FD02D}"/>
            </a:ext>
          </a:extLst>
        </xdr:cNvPr>
        <xdr:cNvSpPr/>
      </xdr:nvSpPr>
      <xdr:spPr>
        <a:xfrm>
          <a:off x="4773083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838909</xdr:colOff>
      <xdr:row>1</xdr:row>
      <xdr:rowOff>86078</xdr:rowOff>
    </xdr:from>
    <xdr:to>
      <xdr:col>3</xdr:col>
      <xdr:colOff>729547</xdr:colOff>
      <xdr:row>2</xdr:row>
      <xdr:rowOff>4395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7FE77-45CE-42E7-9270-7F11AC4F256D}"/>
            </a:ext>
          </a:extLst>
        </xdr:cNvPr>
        <xdr:cNvSpPr/>
      </xdr:nvSpPr>
      <xdr:spPr>
        <a:xfrm>
          <a:off x="1099965" y="579967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EVOLUCIÓN</a:t>
          </a:r>
        </a:p>
      </xdr:txBody>
    </xdr:sp>
    <xdr:clientData/>
  </xdr:twoCellAnchor>
  <xdr:twoCellAnchor editAs="absolute">
    <xdr:from>
      <xdr:col>3</xdr:col>
      <xdr:colOff>747187</xdr:colOff>
      <xdr:row>1</xdr:row>
      <xdr:rowOff>87489</xdr:rowOff>
    </xdr:from>
    <xdr:to>
      <xdr:col>5</xdr:col>
      <xdr:colOff>101603</xdr:colOff>
      <xdr:row>2</xdr:row>
      <xdr:rowOff>5806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AC899-4BF8-40AB-8D44-E80A3072A0F1}"/>
            </a:ext>
          </a:extLst>
        </xdr:cNvPr>
        <xdr:cNvSpPr/>
      </xdr:nvSpPr>
      <xdr:spPr>
        <a:xfrm>
          <a:off x="2369965" y="581378"/>
          <a:ext cx="125236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COMPARATIVA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5B83A4B4-3466-453E-A18B-ED81FE82C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3</xdr:col>
      <xdr:colOff>829731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27C51C-7CB4-45CC-BB6A-41671CABBA91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829731</xdr:colOff>
      <xdr:row>0</xdr:row>
      <xdr:rowOff>0</xdr:rowOff>
    </xdr:from>
    <xdr:to>
      <xdr:col>5</xdr:col>
      <xdr:colOff>119944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B035B4-330B-4198-B19E-60FDACC72882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5</xdr:col>
      <xdr:colOff>124888</xdr:colOff>
      <xdr:row>0</xdr:row>
      <xdr:rowOff>0</xdr:rowOff>
    </xdr:from>
    <xdr:to>
      <xdr:col>6</xdr:col>
      <xdr:colOff>153814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97ABF-A8AF-4D5A-8B52-3EF09C6D600B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153815</xdr:colOff>
      <xdr:row>0</xdr:row>
      <xdr:rowOff>0</xdr:rowOff>
    </xdr:from>
    <xdr:to>
      <xdr:col>7</xdr:col>
      <xdr:colOff>179214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C008C8-290C-448B-B970-221B19E7FA01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7</xdr:col>
      <xdr:colOff>179213</xdr:colOff>
      <xdr:row>0</xdr:row>
      <xdr:rowOff>0</xdr:rowOff>
    </xdr:from>
    <xdr:to>
      <xdr:col>8</xdr:col>
      <xdr:colOff>195201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1150AB-20ED-48ED-A1A6-75EC244A720F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6</xdr:col>
      <xdr:colOff>254000</xdr:colOff>
      <xdr:row>2</xdr:row>
      <xdr:rowOff>95250</xdr:rowOff>
    </xdr:from>
    <xdr:to>
      <xdr:col>8</xdr:col>
      <xdr:colOff>63498</xdr:colOff>
      <xdr:row>2</xdr:row>
      <xdr:rowOff>460375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8B7EB44-4A9F-4D39-8030-8728F880DE91}"/>
            </a:ext>
          </a:extLst>
        </xdr:cNvPr>
        <xdr:cNvSpPr/>
      </xdr:nvSpPr>
      <xdr:spPr>
        <a:xfrm>
          <a:off x="4804833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102305</xdr:colOff>
      <xdr:row>7</xdr:row>
      <xdr:rowOff>321734</xdr:rowOff>
    </xdr:from>
    <xdr:to>
      <xdr:col>12</xdr:col>
      <xdr:colOff>14110</xdr:colOff>
      <xdr:row>11</xdr:row>
      <xdr:rowOff>7056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1D0BE5-B305-42F4-A2EB-455C4DD5D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0</xdr:rowOff>
    </xdr:from>
    <xdr:to>
      <xdr:col>12</xdr:col>
      <xdr:colOff>17638</xdr:colOff>
      <xdr:row>15</xdr:row>
      <xdr:rowOff>9877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DE6AAA8-792A-4980-A8D7-75DB37860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838909</xdr:colOff>
      <xdr:row>1</xdr:row>
      <xdr:rowOff>86078</xdr:rowOff>
    </xdr:from>
    <xdr:to>
      <xdr:col>2</xdr:col>
      <xdr:colOff>2091269</xdr:colOff>
      <xdr:row>2</xdr:row>
      <xdr:rowOff>4395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4852C-6D49-4AB1-88FE-B994A3AC268E}"/>
            </a:ext>
          </a:extLst>
        </xdr:cNvPr>
        <xdr:cNvSpPr/>
      </xdr:nvSpPr>
      <xdr:spPr>
        <a:xfrm>
          <a:off x="1099965" y="579967"/>
          <a:ext cx="125236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EVOLUCIÓN</a:t>
          </a:r>
        </a:p>
      </xdr:txBody>
    </xdr:sp>
    <xdr:clientData/>
  </xdr:twoCellAnchor>
  <xdr:twoCellAnchor editAs="absolute">
    <xdr:from>
      <xdr:col>2</xdr:col>
      <xdr:colOff>2108909</xdr:colOff>
      <xdr:row>1</xdr:row>
      <xdr:rowOff>87489</xdr:rowOff>
    </xdr:from>
    <xdr:to>
      <xdr:col>4</xdr:col>
      <xdr:colOff>736603</xdr:colOff>
      <xdr:row>2</xdr:row>
      <xdr:rowOff>5806</xdr:rowOff>
    </xdr:to>
    <xdr:sp macro="" textlink="">
      <xdr:nvSpPr>
        <xdr:cNvPr id="10" name="Retângul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7D4C6E-ED30-4A65-9E3A-AE0F8F3D919F}"/>
            </a:ext>
          </a:extLst>
        </xdr:cNvPr>
        <xdr:cNvSpPr/>
      </xdr:nvSpPr>
      <xdr:spPr>
        <a:xfrm>
          <a:off x="2369965" y="581378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COMPARATIVA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5FB25336-A072-4303-BF61-17B8BAB1F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2</xdr:col>
      <xdr:colOff>2191453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8AA517-6559-4EFD-AB46-E037BC6DFC1D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2191453</xdr:colOff>
      <xdr:row>0</xdr:row>
      <xdr:rowOff>0</xdr:rowOff>
    </xdr:from>
    <xdr:to>
      <xdr:col>4</xdr:col>
      <xdr:colOff>754944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BC9DEA-7762-438D-B3C8-C13A0759C4DC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4</xdr:col>
      <xdr:colOff>759888</xdr:colOff>
      <xdr:row>0</xdr:row>
      <xdr:rowOff>0</xdr:rowOff>
    </xdr:from>
    <xdr:to>
      <xdr:col>5</xdr:col>
      <xdr:colOff>591258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2590437-89BB-4FE4-848F-30E8EA7C56EF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591259</xdr:colOff>
      <xdr:row>0</xdr:row>
      <xdr:rowOff>0</xdr:rowOff>
    </xdr:from>
    <xdr:to>
      <xdr:col>6</xdr:col>
      <xdr:colOff>419103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0793A9-B3B7-4EDA-9FBF-C551CA604FB5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6</xdr:col>
      <xdr:colOff>419102</xdr:colOff>
      <xdr:row>0</xdr:row>
      <xdr:rowOff>0</xdr:rowOff>
    </xdr:from>
    <xdr:to>
      <xdr:col>7</xdr:col>
      <xdr:colOff>237534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0809599-77A5-46DB-BA6D-6FCB06F0F725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645583</xdr:colOff>
      <xdr:row>2</xdr:row>
      <xdr:rowOff>105833</xdr:rowOff>
    </xdr:from>
    <xdr:to>
      <xdr:col>7</xdr:col>
      <xdr:colOff>52914</xdr:colOff>
      <xdr:row>2</xdr:row>
      <xdr:rowOff>470958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7F72714-9DA2-4CDC-A5F6-4DB8F7E2BF6D}"/>
            </a:ext>
          </a:extLst>
        </xdr:cNvPr>
        <xdr:cNvSpPr/>
      </xdr:nvSpPr>
      <xdr:spPr>
        <a:xfrm>
          <a:off x="4773083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17639</xdr:colOff>
      <xdr:row>7</xdr:row>
      <xdr:rowOff>300566</xdr:rowOff>
    </xdr:from>
    <xdr:to>
      <xdr:col>6</xdr:col>
      <xdr:colOff>14111</xdr:colOff>
      <xdr:row>14</xdr:row>
      <xdr:rowOff>430388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92753C-8426-4C78-AD19-A0E1BA459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109361</xdr:colOff>
      <xdr:row>7</xdr:row>
      <xdr:rowOff>317500</xdr:rowOff>
    </xdr:from>
    <xdr:to>
      <xdr:col>9</xdr:col>
      <xdr:colOff>35278</xdr:colOff>
      <xdr:row>14</xdr:row>
      <xdr:rowOff>447323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CFF892-8268-47F4-9845-07695919E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119945</xdr:colOff>
      <xdr:row>7</xdr:row>
      <xdr:rowOff>310445</xdr:rowOff>
    </xdr:from>
    <xdr:to>
      <xdr:col>12</xdr:col>
      <xdr:colOff>45862</xdr:colOff>
      <xdr:row>14</xdr:row>
      <xdr:rowOff>440268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1376F4-61B4-438E-8310-E9ED72F40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</xdr:col>
      <xdr:colOff>838909</xdr:colOff>
      <xdr:row>1</xdr:row>
      <xdr:rowOff>86078</xdr:rowOff>
    </xdr:from>
    <xdr:to>
      <xdr:col>2</xdr:col>
      <xdr:colOff>2091269</xdr:colOff>
      <xdr:row>2</xdr:row>
      <xdr:rowOff>4395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4C0AC6-DD56-4A60-9798-F5D5689B2216}"/>
            </a:ext>
          </a:extLst>
        </xdr:cNvPr>
        <xdr:cNvSpPr/>
      </xdr:nvSpPr>
      <xdr:spPr>
        <a:xfrm>
          <a:off x="1099965" y="579967"/>
          <a:ext cx="125236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EVOLUCIÓN</a:t>
          </a:r>
        </a:p>
      </xdr:txBody>
    </xdr:sp>
    <xdr:clientData/>
  </xdr:twoCellAnchor>
  <xdr:twoCellAnchor editAs="absolute">
    <xdr:from>
      <xdr:col>2</xdr:col>
      <xdr:colOff>2108909</xdr:colOff>
      <xdr:row>1</xdr:row>
      <xdr:rowOff>87489</xdr:rowOff>
    </xdr:from>
    <xdr:to>
      <xdr:col>4</xdr:col>
      <xdr:colOff>736603</xdr:colOff>
      <xdr:row>2</xdr:row>
      <xdr:rowOff>5806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011F41-16DB-4B5D-8D5F-0D54DEF7C286}"/>
            </a:ext>
          </a:extLst>
        </xdr:cNvPr>
        <xdr:cNvSpPr/>
      </xdr:nvSpPr>
      <xdr:spPr>
        <a:xfrm>
          <a:off x="2369965" y="581378"/>
          <a:ext cx="125236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COMPARATIVA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37CA082D-ACB7-4C5D-9614-C2F63A985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95250"/>
          <a:ext cx="966611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1150054</xdr:colOff>
      <xdr:row>0</xdr:row>
      <xdr:rowOff>0</xdr:rowOff>
    </xdr:from>
    <xdr:to>
      <xdr:col>2</xdr:col>
      <xdr:colOff>2191453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2D6DF-DF98-487E-A51B-D173DBEAD306}"/>
            </a:ext>
          </a:extLst>
        </xdr:cNvPr>
        <xdr:cNvSpPr>
          <a:spLocks/>
        </xdr:cNvSpPr>
      </xdr:nvSpPr>
      <xdr:spPr>
        <a:xfrm>
          <a:off x="1411110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2191453</xdr:colOff>
      <xdr:row>0</xdr:row>
      <xdr:rowOff>0</xdr:rowOff>
    </xdr:from>
    <xdr:to>
      <xdr:col>4</xdr:col>
      <xdr:colOff>754944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ECB725-3F7B-4D4E-926A-325C306A856D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4</xdr:col>
      <xdr:colOff>759888</xdr:colOff>
      <xdr:row>0</xdr:row>
      <xdr:rowOff>0</xdr:rowOff>
    </xdr:from>
    <xdr:to>
      <xdr:col>5</xdr:col>
      <xdr:colOff>591258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FC7D44-5690-48D8-A86E-1DC59D057C68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591259</xdr:colOff>
      <xdr:row>0</xdr:row>
      <xdr:rowOff>0</xdr:rowOff>
    </xdr:from>
    <xdr:to>
      <xdr:col>6</xdr:col>
      <xdr:colOff>419103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E706A5-36EA-43D9-9915-FE5353C5ACBC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solidFill>
          <a:srgbClr val="669B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6</xdr:col>
      <xdr:colOff>419102</xdr:colOff>
      <xdr:row>0</xdr:row>
      <xdr:rowOff>0</xdr:rowOff>
    </xdr:from>
    <xdr:to>
      <xdr:col>7</xdr:col>
      <xdr:colOff>237534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DB71B34-EA6B-47F8-A275-351800B16DC1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687915</xdr:colOff>
      <xdr:row>2</xdr:row>
      <xdr:rowOff>74083</xdr:rowOff>
    </xdr:from>
    <xdr:to>
      <xdr:col>7</xdr:col>
      <xdr:colOff>95246</xdr:colOff>
      <xdr:row>2</xdr:row>
      <xdr:rowOff>439208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9A9F6B2-4D23-4138-910B-C8595DF94C78}"/>
            </a:ext>
          </a:extLst>
        </xdr:cNvPr>
        <xdr:cNvSpPr/>
      </xdr:nvSpPr>
      <xdr:spPr>
        <a:xfrm>
          <a:off x="4815415" y="95250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209554</xdr:colOff>
      <xdr:row>1</xdr:row>
      <xdr:rowOff>84666</xdr:rowOff>
    </xdr:from>
    <xdr:to>
      <xdr:col>4</xdr:col>
      <xdr:colOff>1845733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1852083</xdr:colOff>
      <xdr:row>1</xdr:row>
      <xdr:rowOff>84666</xdr:rowOff>
    </xdr:from>
    <xdr:to>
      <xdr:col>5</xdr:col>
      <xdr:colOff>1403346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10</xdr:col>
      <xdr:colOff>652637</xdr:colOff>
      <xdr:row>23</xdr:row>
      <xdr:rowOff>151693</xdr:rowOff>
    </xdr:from>
    <xdr:to>
      <xdr:col>11</xdr:col>
      <xdr:colOff>160159</xdr:colOff>
      <xdr:row>25</xdr:row>
      <xdr:rowOff>101598</xdr:rowOff>
    </xdr:to>
    <xdr:pic>
      <xdr:nvPicPr>
        <xdr:cNvPr id="31" name="Imagem 2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5082" y="6900331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C0B50ED0-453A-4633-A2A7-D1CEA0FE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BD70B7A-5240-4EF2-93A7-45AE32DF52F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1274231</xdr:colOff>
      <xdr:row>0</xdr:row>
      <xdr:rowOff>0</xdr:rowOff>
    </xdr:from>
    <xdr:to>
      <xdr:col>3</xdr:col>
      <xdr:colOff>2462388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03CF482-2A2B-41CB-B9C7-7C4BF68408A5}"/>
            </a:ext>
          </a:extLst>
        </xdr:cNvPr>
        <xdr:cNvSpPr>
          <a:spLocks/>
        </xdr:cNvSpPr>
      </xdr:nvSpPr>
      <xdr:spPr>
        <a:xfrm>
          <a:off x="2452509" y="0"/>
          <a:ext cx="1188157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BENCHMARKING</a:t>
          </a:r>
        </a:p>
      </xdr:txBody>
    </xdr:sp>
    <xdr:clientData/>
  </xdr:twoCellAnchor>
  <xdr:twoCellAnchor editAs="absolute">
    <xdr:from>
      <xdr:col>3</xdr:col>
      <xdr:colOff>2467332</xdr:colOff>
      <xdr:row>0</xdr:row>
      <xdr:rowOff>0</xdr:rowOff>
    </xdr:from>
    <xdr:to>
      <xdr:col>4</xdr:col>
      <xdr:colOff>894647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BC12797-E405-4932-8D34-9F670D1270D9}"/>
            </a:ext>
          </a:extLst>
        </xdr:cNvPr>
        <xdr:cNvSpPr>
          <a:spLocks/>
        </xdr:cNvSpPr>
      </xdr:nvSpPr>
      <xdr:spPr>
        <a:xfrm>
          <a:off x="3645610" y="0"/>
          <a:ext cx="1044926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894648</xdr:colOff>
      <xdr:row>0</xdr:row>
      <xdr:rowOff>0</xdr:rowOff>
    </xdr:from>
    <xdr:to>
      <xdr:col>4</xdr:col>
      <xdr:colOff>1936047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541E123-F55F-4406-B253-64C5AA068306}"/>
            </a:ext>
          </a:extLst>
        </xdr:cNvPr>
        <xdr:cNvSpPr>
          <a:spLocks/>
        </xdr:cNvSpPr>
      </xdr:nvSpPr>
      <xdr:spPr>
        <a:xfrm>
          <a:off x="4690537" y="0"/>
          <a:ext cx="1041399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1936046</xdr:colOff>
      <xdr:row>0</xdr:row>
      <xdr:rowOff>0</xdr:rowOff>
    </xdr:from>
    <xdr:to>
      <xdr:col>5</xdr:col>
      <xdr:colOff>886645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39533-0EC2-4352-8554-2E09905077A0}"/>
            </a:ext>
          </a:extLst>
        </xdr:cNvPr>
        <xdr:cNvSpPr>
          <a:spLocks/>
        </xdr:cNvSpPr>
      </xdr:nvSpPr>
      <xdr:spPr>
        <a:xfrm>
          <a:off x="5731935" y="0"/>
          <a:ext cx="1031988" cy="496799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920750</xdr:colOff>
      <xdr:row>2</xdr:row>
      <xdr:rowOff>95250</xdr:rowOff>
    </xdr:from>
    <xdr:to>
      <xdr:col>5</xdr:col>
      <xdr:colOff>677332</xdr:colOff>
      <xdr:row>2</xdr:row>
      <xdr:rowOff>460375</xdr:rowOff>
    </xdr:to>
    <xdr:sp macro="" textlink="">
      <xdr:nvSpPr>
        <xdr:cNvPr id="13" name="Retângulo: Cantos Arredondado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0B4C484-C630-4EC0-82EE-E042F7D5535E}"/>
            </a:ext>
          </a:extLst>
        </xdr:cNvPr>
        <xdr:cNvSpPr/>
      </xdr:nvSpPr>
      <xdr:spPr>
        <a:xfrm>
          <a:off x="4720167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luz.vc/planilhas-empresariais/planilha-de-planejamento-estrategico-excel?utm_source=referral&amp;utm_medium=produtos&amp;utm_campaign=benchmarking4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luz.vc/pacotes-de-planilhas/pacote-com-9-planilhas-de-financas-empresariais?utm_source=referral&amp;utm_medium=produtos&amp;utm_campaign=benchmarking4" TargetMode="External"/><Relationship Id="rId1" Type="http://schemas.openxmlformats.org/officeDocument/2006/relationships/hyperlink" Target="https://luz.vc/planilhas-empresariais/planilha-de-estudo-de-viabilidade-economica?utm_source=referral&amp;utm_medium=produtos&amp;utm_campaign=benchmarking4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luz.vc/planilhas-avancadas/planilha-de-plano-de-negocios-excel?utm_source=referral&amp;utm_medium=produtos&amp;utm_campaign=benchmarking4" TargetMode="External"/><Relationship Id="rId4" Type="http://schemas.openxmlformats.org/officeDocument/2006/relationships/hyperlink" Target="https://luz.vc/planilhas-empresariais/planilha-de-analise-swot?utm_source=referral&amp;utm_medium=produtos&amp;utm_campaign=benchmarking4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3E34-91B2-4B42-9954-6528C3EDEFB8}">
  <dimension ref="A1:XFD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defaultColWidth="11" defaultRowHeight="15.75"/>
  <cols>
    <col min="1" max="1" width="2.125" style="6" customWidth="1"/>
    <col min="2" max="2" width="1.375" style="6" customWidth="1"/>
    <col min="3" max="3" width="27.375" style="6" customWidth="1"/>
    <col min="4" max="4" width="17.125" style="6" customWidth="1"/>
    <col min="5" max="23" width="10.75" style="6" customWidth="1"/>
    <col min="24" max="16384" width="11" style="6"/>
  </cols>
  <sheetData>
    <row r="1" spans="1:16384" s="33" customFormat="1" ht="39" customHeight="1">
      <c r="E1" s="7"/>
    </row>
    <row r="2" spans="1:16384" s="2" customFormat="1" ht="30" customHeight="1">
      <c r="C2" s="4"/>
      <c r="D2" s="5"/>
      <c r="E2" s="5"/>
      <c r="F2" s="5"/>
      <c r="G2" s="5"/>
      <c r="H2" s="5"/>
      <c r="I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5" customHeight="1" thickBot="1">
      <c r="C4" s="9"/>
      <c r="D4" s="10"/>
      <c r="E4" s="10"/>
      <c r="F4" s="10"/>
      <c r="G4" s="10"/>
      <c r="H4" s="10"/>
      <c r="I4" s="10"/>
    </row>
    <row r="5" spans="1:16384" ht="24.6" customHeight="1" thickTop="1" thickBot="1">
      <c r="C5" s="46" t="s">
        <v>28</v>
      </c>
      <c r="D5" s="46" t="s">
        <v>29</v>
      </c>
    </row>
    <row r="6" spans="1:16384" ht="24.6" customHeight="1" thickTop="1">
      <c r="C6" s="105" t="s">
        <v>73</v>
      </c>
      <c r="D6" s="36">
        <v>0.05</v>
      </c>
    </row>
    <row r="7" spans="1:16384" ht="24.6" customHeight="1">
      <c r="C7" s="105" t="s">
        <v>74</v>
      </c>
      <c r="D7" s="36">
        <v>0.1</v>
      </c>
    </row>
    <row r="8" spans="1:16384" ht="24.6" customHeight="1">
      <c r="C8" s="114" t="s">
        <v>75</v>
      </c>
      <c r="D8" s="115">
        <v>0.15</v>
      </c>
    </row>
    <row r="9" spans="1:16384" ht="24.6" customHeight="1">
      <c r="C9" s="114" t="s">
        <v>76</v>
      </c>
      <c r="D9" s="115">
        <v>0.1</v>
      </c>
    </row>
    <row r="10" spans="1:16384" ht="24.6" customHeight="1">
      <c r="C10" s="114" t="s">
        <v>77</v>
      </c>
      <c r="D10" s="115">
        <v>0.15</v>
      </c>
    </row>
    <row r="11" spans="1:16384" ht="24.6" customHeight="1">
      <c r="C11" s="114" t="s">
        <v>78</v>
      </c>
      <c r="D11" s="115">
        <v>0.2</v>
      </c>
    </row>
    <row r="12" spans="1:16384" ht="24.6" customHeight="1">
      <c r="C12" s="114" t="s">
        <v>79</v>
      </c>
      <c r="D12" s="115">
        <v>0.1</v>
      </c>
    </row>
    <row r="13" spans="1:16384" ht="24.6" customHeight="1">
      <c r="C13" s="114" t="s">
        <v>80</v>
      </c>
      <c r="D13" s="115">
        <v>0.15</v>
      </c>
    </row>
    <row r="14" spans="1:16384" ht="24.6" customHeight="1">
      <c r="C14" s="116"/>
      <c r="D14" s="115"/>
    </row>
    <row r="15" spans="1:16384" ht="24.6" customHeight="1" thickBot="1">
      <c r="C15" s="116"/>
      <c r="D15" s="115"/>
    </row>
    <row r="16" spans="1:16384" ht="24.6" customHeight="1" thickTop="1" thickBot="1">
      <c r="C16" s="46" t="s">
        <v>30</v>
      </c>
      <c r="D16" s="34">
        <f>SUM(D6:D15)</f>
        <v>1</v>
      </c>
    </row>
    <row r="17" ht="30" customHeight="1" thickTop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zO95igPv0VYaWhGpNKPlKh5QItHH23+MhtOjVLdIAEeZxgVpM+xTXtPuWejO7hJt4+HQ5si/lS+RNE6kUxbbFA==" saltValue="SPjizbEeJETYe8sEilQzTA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A1:XFD12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/>
    </sheetView>
  </sheetViews>
  <sheetFormatPr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1:16384" s="31" customFormat="1" ht="39" customHeight="1">
      <c r="C1" s="102"/>
      <c r="D1" s="102"/>
      <c r="E1" s="102"/>
      <c r="F1" s="102"/>
      <c r="H1" s="7"/>
    </row>
    <row r="2" spans="1:16384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1:16384" ht="28.5" customHeight="1">
      <c r="C5" s="16" t="s">
        <v>11</v>
      </c>
      <c r="E5" s="16" t="s">
        <v>17</v>
      </c>
    </row>
    <row r="6" spans="1:16384" ht="69.75" customHeight="1">
      <c r="C6" s="17" t="s">
        <v>13</v>
      </c>
      <c r="D6" s="18"/>
      <c r="E6" s="17" t="s">
        <v>18</v>
      </c>
      <c r="F6" s="19"/>
    </row>
    <row r="7" spans="1:16384" ht="7.5" customHeight="1"/>
    <row r="8" spans="1:16384" ht="28.5" customHeight="1">
      <c r="C8" s="16" t="s">
        <v>12</v>
      </c>
      <c r="D8" s="18"/>
      <c r="E8" s="16" t="s">
        <v>24</v>
      </c>
    </row>
    <row r="9" spans="1:16384" ht="69.75" customHeight="1">
      <c r="C9" s="17" t="s">
        <v>14</v>
      </c>
      <c r="E9" s="17" t="s">
        <v>25</v>
      </c>
    </row>
    <row r="10" spans="1:16384" ht="7.5" customHeight="1"/>
    <row r="11" spans="1:16384" ht="28.5" customHeight="1">
      <c r="C11" s="16" t="s">
        <v>15</v>
      </c>
      <c r="E11" s="16" t="s">
        <v>19</v>
      </c>
    </row>
    <row r="12" spans="1:16384" ht="69.75" customHeight="1">
      <c r="C12" s="17" t="s">
        <v>16</v>
      </c>
      <c r="E12" s="17" t="s">
        <v>20</v>
      </c>
    </row>
  </sheetData>
  <sheetProtection algorithmName="SHA-512" hashValue="A3ISjNRNvs+N9y5Aj6cBqy8K04VVnpA0TWH58ioS1c3rizHAo/SmPD3lCJ+FhY4fz/XDITkqVcn1sh6jRMtSOg==" saltValue="LO4bHKJY6tv/K5QB6SO/9Q==" spinCount="100000" sheet="1" objects="1" scenarios="1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XFD14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/>
    </sheetView>
  </sheetViews>
  <sheetFormatPr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6384" s="1" customFormat="1" ht="39" customHeight="1">
      <c r="A1" s="28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7"/>
    </row>
    <row r="2" spans="1:16384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23.2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6384" s="12" customFormat="1" ht="30" customHeight="1">
      <c r="A5" s="11"/>
      <c r="C5" s="13">
        <v>1</v>
      </c>
      <c r="D5" s="30" t="s">
        <v>5</v>
      </c>
      <c r="E5" s="80" t="s">
        <v>9</v>
      </c>
    </row>
    <row r="6" spans="1:16384" s="12" customFormat="1" ht="29.25" customHeight="1">
      <c r="A6" s="11"/>
      <c r="C6" s="103"/>
      <c r="D6" s="103"/>
      <c r="E6" s="81"/>
      <c r="F6" s="14"/>
      <c r="G6" s="14"/>
      <c r="H6" s="14"/>
      <c r="I6" s="14"/>
    </row>
    <row r="7" spans="1:16384" s="12" customFormat="1" ht="30" customHeight="1">
      <c r="A7" s="11"/>
      <c r="C7" s="13">
        <v>2</v>
      </c>
      <c r="D7" s="30" t="s">
        <v>6</v>
      </c>
      <c r="E7" s="80" t="s">
        <v>9</v>
      </c>
    </row>
    <row r="8" spans="1:16384" s="12" customFormat="1" ht="29.25" customHeight="1">
      <c r="A8" s="11"/>
      <c r="C8" s="103"/>
      <c r="D8" s="103"/>
      <c r="E8" s="81"/>
      <c r="F8" s="14"/>
      <c r="G8" s="14"/>
      <c r="H8" s="14"/>
      <c r="I8" s="14"/>
    </row>
    <row r="9" spans="1:16384" s="12" customFormat="1" ht="30" customHeight="1">
      <c r="A9" s="11"/>
      <c r="C9" s="13">
        <v>3</v>
      </c>
      <c r="D9" s="30" t="s">
        <v>7</v>
      </c>
      <c r="E9" s="80" t="s">
        <v>9</v>
      </c>
    </row>
    <row r="10" spans="1:16384" s="12" customFormat="1" ht="29.25" customHeight="1">
      <c r="A10" s="11"/>
      <c r="C10" s="103"/>
      <c r="D10" s="103"/>
      <c r="E10" s="81"/>
      <c r="F10" s="14"/>
      <c r="G10" s="14"/>
      <c r="H10" s="14"/>
      <c r="I10" s="14"/>
    </row>
    <row r="11" spans="1:16384" s="12" customFormat="1" ht="30" customHeight="1">
      <c r="A11" s="11"/>
      <c r="C11" s="13">
        <v>4</v>
      </c>
      <c r="D11" s="30" t="s">
        <v>22</v>
      </c>
      <c r="E11" s="80" t="s">
        <v>9</v>
      </c>
      <c r="H11" s="15" t="s">
        <v>21</v>
      </c>
    </row>
    <row r="12" spans="1:16384" s="12" customFormat="1" ht="29.25" customHeight="1">
      <c r="A12" s="11"/>
      <c r="C12" s="103"/>
      <c r="D12" s="103"/>
      <c r="E12" s="81"/>
      <c r="F12" s="14"/>
      <c r="G12" s="14"/>
      <c r="H12" s="14"/>
      <c r="I12" s="14"/>
    </row>
    <row r="13" spans="1:16384" s="12" customFormat="1" ht="30" customHeight="1">
      <c r="A13" s="11"/>
      <c r="C13" s="13">
        <v>5</v>
      </c>
      <c r="D13" s="30" t="s">
        <v>8</v>
      </c>
      <c r="E13" s="80" t="s">
        <v>9</v>
      </c>
    </row>
    <row r="14" spans="1:16384" s="12" customFormat="1" ht="29.25" customHeight="1">
      <c r="A14" s="11"/>
      <c r="C14" s="103"/>
      <c r="D14" s="103"/>
      <c r="E14" s="14"/>
      <c r="F14" s="14"/>
      <c r="G14" s="14"/>
      <c r="H14" s="14"/>
      <c r="I14" s="14"/>
    </row>
  </sheetData>
  <sheetProtection algorithmName="SHA-512" hashValue="CXXk5DSzVIRB3KjnwhTNMb5hhiJhfAjrkX0lKP1/EhE4MQ/Pb0SMwV5oR0hQGI1xOoMqR/tcayQeT9fAaO5u8w==" saltValue="Zs7aK0nwqQmvzh5YLvkIMQ==" spinCount="100000" sheet="1" objects="1" scenarios="1" selectLockedCells="1"/>
  <mergeCells count="10">
    <mergeCell ref="C14:D14"/>
    <mergeCell ref="C12:D12"/>
    <mergeCell ref="C10:D10"/>
    <mergeCell ref="C8:D8"/>
    <mergeCell ref="C6:D6"/>
    <mergeCell ref="C1:D1"/>
    <mergeCell ref="E1:F1"/>
    <mergeCell ref="G1:H1"/>
    <mergeCell ref="I1:J1"/>
    <mergeCell ref="K1:L1"/>
  </mergeCells>
  <hyperlinks>
    <hyperlink ref="E7" r:id="rId1" xr:uid="{00000000-0004-0000-1C00-000001000000}"/>
    <hyperlink ref="E11" r:id="rId2" xr:uid="{00000000-0004-0000-1C00-000003000000}"/>
    <hyperlink ref="E13" r:id="rId3" xr:uid="{00000000-0004-0000-1C00-000005000000}"/>
    <hyperlink ref="E9" r:id="rId4" xr:uid="{00000000-0004-0000-1C00-000007000000}"/>
    <hyperlink ref="E5" r:id="rId5" xr:uid="{00000000-0004-0000-1C00-000009000000}"/>
  </hyperlinks>
  <pageMargins left="0.7" right="0.7" top="0.75" bottom="0.75" header="0.3" footer="0.3"/>
  <pageSetup paperSize="9" orientation="portrait" r:id="rId6"/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A1:XFD5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/>
    </sheetView>
  </sheetViews>
  <sheetFormatPr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6384" s="1" customFormat="1" ht="39" customHeight="1"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7"/>
    </row>
    <row r="2" spans="1:16384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6384" ht="38.25" customHeight="1">
      <c r="C5" s="104" t="s">
        <v>23</v>
      </c>
      <c r="D5" s="104"/>
      <c r="E5" s="104"/>
      <c r="F5" s="104"/>
      <c r="G5" s="104"/>
    </row>
  </sheetData>
  <sheetProtection algorithmName="SHA-512" hashValue="h2+Lp82QrDIHQiw/FQgcRLLG/dNNpGljT+AET98vTntz0T/Z8cdC61roVr9aeox2dl5NpEmpHghlz/5Q/066DQ==" saltValue="80ZbMSUEadbfGU8rh3zJeQ==" spinCount="100000" sheet="1" objects="1" scenarios="1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6AFC-45A6-4C81-9C74-F79D3CBFE6B6}">
  <dimension ref="A1:XFD589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 activeCell="C6" sqref="C6"/>
    </sheetView>
  </sheetViews>
  <sheetFormatPr defaultColWidth="11" defaultRowHeight="15.75"/>
  <cols>
    <col min="1" max="1" width="2.125" style="41" customWidth="1"/>
    <col min="2" max="2" width="1.375" style="41" customWidth="1"/>
    <col min="3" max="3" width="26" style="41" customWidth="1"/>
    <col min="4" max="4" width="25.125" style="41" customWidth="1"/>
    <col min="5" max="5" width="38.5" style="41" customWidth="1"/>
    <col min="6" max="6" width="18.375" style="41" customWidth="1"/>
    <col min="7" max="8" width="28.25" style="41" customWidth="1"/>
    <col min="9" max="23" width="10.75" style="41" customWidth="1"/>
    <col min="24" max="16384" width="11" style="41"/>
  </cols>
  <sheetData>
    <row r="1" spans="1:16384" s="37" customFormat="1" ht="39" customHeight="1">
      <c r="E1" s="42"/>
    </row>
    <row r="2" spans="1:16384" s="38" customFormat="1" ht="30" customHeight="1">
      <c r="C2" s="39"/>
      <c r="D2" s="40"/>
      <c r="E2" s="40"/>
      <c r="F2" s="40"/>
      <c r="G2" s="40"/>
      <c r="H2" s="40"/>
      <c r="I2" s="40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5" customHeight="1" thickBot="1">
      <c r="C4" s="43"/>
      <c r="D4" s="44"/>
      <c r="E4" s="44"/>
      <c r="F4" s="44"/>
      <c r="G4" s="44"/>
      <c r="H4" s="44"/>
      <c r="I4" s="44"/>
    </row>
    <row r="5" spans="1:16384" s="49" customFormat="1" ht="35.1" customHeight="1" thickTop="1" thickBot="1">
      <c r="C5" s="47" t="s">
        <v>31</v>
      </c>
      <c r="D5" s="47" t="s">
        <v>38</v>
      </c>
      <c r="E5" s="47" t="s">
        <v>39</v>
      </c>
      <c r="F5" s="47" t="s">
        <v>41</v>
      </c>
      <c r="G5" s="47" t="s">
        <v>37</v>
      </c>
      <c r="H5" s="47" t="s">
        <v>40</v>
      </c>
    </row>
    <row r="6" spans="1:16384" s="49" customFormat="1" ht="24.6" customHeight="1" thickTop="1">
      <c r="C6" s="35" t="s">
        <v>36</v>
      </c>
      <c r="D6" s="45" t="s">
        <v>44</v>
      </c>
      <c r="E6" s="45" t="s">
        <v>47</v>
      </c>
      <c r="F6" s="106">
        <v>10000</v>
      </c>
      <c r="G6" s="45" t="s">
        <v>46</v>
      </c>
      <c r="H6" s="105" t="s">
        <v>84</v>
      </c>
    </row>
    <row r="7" spans="1:16384" s="49" customFormat="1" ht="24.6" customHeight="1">
      <c r="C7" s="45" t="s">
        <v>32</v>
      </c>
      <c r="D7" s="45" t="s">
        <v>44</v>
      </c>
      <c r="E7" s="45" t="s">
        <v>45</v>
      </c>
      <c r="F7" s="106">
        <v>5000</v>
      </c>
      <c r="G7" s="105" t="s">
        <v>83</v>
      </c>
      <c r="H7" s="105" t="s">
        <v>85</v>
      </c>
    </row>
    <row r="8" spans="1:16384" s="49" customFormat="1" ht="24.6" customHeight="1">
      <c r="C8" s="116" t="s">
        <v>33</v>
      </c>
      <c r="D8" s="116" t="s">
        <v>44</v>
      </c>
      <c r="E8" s="116" t="s">
        <v>48</v>
      </c>
      <c r="F8" s="117">
        <v>15000</v>
      </c>
      <c r="G8" s="114" t="s">
        <v>83</v>
      </c>
      <c r="H8" s="114" t="s">
        <v>86</v>
      </c>
    </row>
    <row r="9" spans="1:16384" s="49" customFormat="1" ht="24.6" customHeight="1">
      <c r="C9" s="116" t="s">
        <v>81</v>
      </c>
      <c r="D9" s="116" t="s">
        <v>44</v>
      </c>
      <c r="E9" s="116" t="s">
        <v>49</v>
      </c>
      <c r="F9" s="117">
        <v>40000</v>
      </c>
      <c r="G9" s="114" t="s">
        <v>83</v>
      </c>
      <c r="H9" s="114" t="s">
        <v>87</v>
      </c>
    </row>
    <row r="10" spans="1:16384" s="49" customFormat="1" ht="24.6" customHeight="1">
      <c r="C10" s="116" t="s">
        <v>34</v>
      </c>
      <c r="D10" s="116" t="s">
        <v>44</v>
      </c>
      <c r="E10" s="116" t="s">
        <v>45</v>
      </c>
      <c r="F10" s="117">
        <v>8000</v>
      </c>
      <c r="G10" s="114" t="s">
        <v>83</v>
      </c>
      <c r="H10" s="114" t="s">
        <v>88</v>
      </c>
    </row>
    <row r="11" spans="1:16384" s="49" customFormat="1" ht="24.6" customHeight="1">
      <c r="C11" s="116" t="s">
        <v>35</v>
      </c>
      <c r="D11" s="116" t="s">
        <v>44</v>
      </c>
      <c r="E11" s="116" t="s">
        <v>45</v>
      </c>
      <c r="F11" s="117">
        <v>1000</v>
      </c>
      <c r="G11" s="114" t="s">
        <v>83</v>
      </c>
      <c r="H11" s="114" t="s">
        <v>89</v>
      </c>
    </row>
    <row r="12" spans="1:16384" s="49" customFormat="1" ht="24.6" customHeight="1">
      <c r="C12" s="116" t="s">
        <v>82</v>
      </c>
      <c r="D12" s="116" t="s">
        <v>44</v>
      </c>
      <c r="E12" s="116" t="s">
        <v>45</v>
      </c>
      <c r="F12" s="117">
        <v>25000</v>
      </c>
      <c r="G12" s="114" t="s">
        <v>83</v>
      </c>
      <c r="H12" s="114" t="s">
        <v>90</v>
      </c>
    </row>
    <row r="13" spans="1:16384" s="49" customFormat="1" ht="24.6" customHeight="1">
      <c r="C13" s="116"/>
      <c r="D13" s="116"/>
      <c r="E13" s="116"/>
      <c r="F13" s="117"/>
      <c r="G13" s="116"/>
      <c r="H13" s="116"/>
    </row>
    <row r="14" spans="1:16384" s="49" customFormat="1" ht="24.6" customHeight="1">
      <c r="C14" s="116"/>
      <c r="D14" s="116"/>
      <c r="E14" s="116"/>
      <c r="F14" s="117"/>
      <c r="G14" s="116"/>
      <c r="H14" s="116"/>
    </row>
    <row r="15" spans="1:16384" s="49" customFormat="1" ht="24.6" customHeight="1">
      <c r="C15" s="116"/>
      <c r="D15" s="116"/>
      <c r="E15" s="116"/>
      <c r="F15" s="117"/>
      <c r="G15" s="116"/>
      <c r="H15" s="116"/>
    </row>
    <row r="16" spans="1:16384" ht="24.6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DNJLB5AKdJ+5pDlPgxDGWUC7Mycc53hhyTpB47UVvgK/rpmlck+Lx9M1i17Fsg6dZSZmuedFuHC70sRKWk431Q==" saltValue="zTP9+cU8fRXWwmKSvE2w3Q==" spinCount="100000" sheet="1" objects="1" scenarios="1" selectLockedCells="1"/>
  <conditionalFormatting sqref="F6:F15">
    <cfRule type="notContainsBlanks" dxfId="36" priority="1">
      <formula>LEN(TRIM(F6))&gt;0</formula>
    </cfRule>
    <cfRule type="colorScale" priority="2">
      <colorScale>
        <cfvo type="min"/>
        <cfvo type="percentile" val="50"/>
        <cfvo type="max"/>
        <color rgb="FFF0462E"/>
        <color rgb="FFFFC000"/>
        <color rgb="FF55B03E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BDFD-E3E1-4D27-A22E-82083EB260AC}">
  <dimension ref="A1:XFD590"/>
  <sheetViews>
    <sheetView showGridLines="0" zoomScale="90" zoomScaleNormal="90" zoomScalePageLayoutView="80" workbookViewId="0">
      <pane xSplit="4" ySplit="6" topLeftCell="E7" activePane="bottomRight" state="frozen"/>
      <selection activeCell="G3" sqref="G3"/>
      <selection pane="topRight" activeCell="G3" sqref="G3"/>
      <selection pane="bottomLeft" activeCell="G3" sqref="G3"/>
      <selection pane="bottomRight" activeCell="E7" sqref="E7"/>
    </sheetView>
  </sheetViews>
  <sheetFormatPr defaultColWidth="11" defaultRowHeight="12.75"/>
  <cols>
    <col min="1" max="1" width="2.125" style="55" customWidth="1"/>
    <col min="2" max="2" width="1.375" style="55" customWidth="1"/>
    <col min="3" max="3" width="16.375" style="55" customWidth="1"/>
    <col min="4" max="4" width="7" style="55" customWidth="1"/>
    <col min="5" max="24" width="7.25" style="55" customWidth="1"/>
    <col min="25" max="16384" width="11" style="55"/>
  </cols>
  <sheetData>
    <row r="1" spans="1:16384" s="50" customFormat="1" ht="39" customHeight="1">
      <c r="E1" s="51"/>
    </row>
    <row r="2" spans="1:16384" s="52" customFormat="1" ht="30" customHeight="1">
      <c r="C2" s="53"/>
      <c r="D2" s="54"/>
      <c r="E2" s="54"/>
      <c r="F2" s="54"/>
      <c r="G2" s="54"/>
      <c r="H2" s="54"/>
      <c r="I2" s="54"/>
    </row>
    <row r="3" spans="1:16384" s="12" customFormat="1" ht="44.25" customHeight="1">
      <c r="A3" s="111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0.5" customHeight="1" thickBot="1">
      <c r="C4" s="56"/>
      <c r="D4" s="57"/>
      <c r="E4" s="57"/>
      <c r="F4" s="57"/>
      <c r="G4" s="57"/>
      <c r="H4" s="57"/>
      <c r="I4" s="57"/>
    </row>
    <row r="5" spans="1:16384" ht="32.1" customHeight="1" thickTop="1" thickBot="1">
      <c r="C5" s="89" t="s">
        <v>31</v>
      </c>
      <c r="D5" s="87" t="s">
        <v>42</v>
      </c>
      <c r="E5" s="85" t="str">
        <f>Critérios!C6</f>
        <v>Criterio 1</v>
      </c>
      <c r="F5" s="91"/>
      <c r="G5" s="85" t="str">
        <f>Critérios!C7</f>
        <v>Criterio 2</v>
      </c>
      <c r="H5" s="86"/>
      <c r="I5" s="85" t="str">
        <f>Critérios!C8</f>
        <v>Criterio 3</v>
      </c>
      <c r="J5" s="86"/>
      <c r="K5" s="85" t="str">
        <f>Critérios!C9</f>
        <v>Criterio 4</v>
      </c>
      <c r="L5" s="86"/>
      <c r="M5" s="85" t="str">
        <f>Critérios!C10</f>
        <v>Criterio 5</v>
      </c>
      <c r="N5" s="86"/>
      <c r="O5" s="85" t="str">
        <f>Critérios!C11</f>
        <v>Criterio 6</v>
      </c>
      <c r="P5" s="86"/>
      <c r="Q5" s="85" t="str">
        <f>Critérios!C12</f>
        <v>Criterio 7</v>
      </c>
      <c r="R5" s="86"/>
      <c r="S5" s="85" t="str">
        <f>Critérios!C13</f>
        <v>Criterio 8</v>
      </c>
      <c r="T5" s="86"/>
      <c r="U5" s="85">
        <f>Critérios!C14</f>
        <v>0</v>
      </c>
      <c r="V5" s="86"/>
      <c r="W5" s="85">
        <f>Critérios!C15</f>
        <v>0</v>
      </c>
      <c r="X5" s="86"/>
    </row>
    <row r="6" spans="1:16384" ht="24.6" customHeight="1" thickTop="1" thickBot="1">
      <c r="C6" s="90"/>
      <c r="D6" s="88"/>
      <c r="E6" s="58" t="s">
        <v>43</v>
      </c>
      <c r="F6" s="58" t="s">
        <v>30</v>
      </c>
      <c r="G6" s="58" t="s">
        <v>43</v>
      </c>
      <c r="H6" s="58" t="s">
        <v>30</v>
      </c>
      <c r="I6" s="58" t="s">
        <v>43</v>
      </c>
      <c r="J6" s="58" t="s">
        <v>30</v>
      </c>
      <c r="K6" s="58" t="s">
        <v>43</v>
      </c>
      <c r="L6" s="58" t="s">
        <v>30</v>
      </c>
      <c r="M6" s="58" t="s">
        <v>43</v>
      </c>
      <c r="N6" s="58" t="s">
        <v>30</v>
      </c>
      <c r="O6" s="58" t="s">
        <v>43</v>
      </c>
      <c r="P6" s="58" t="s">
        <v>30</v>
      </c>
      <c r="Q6" s="58" t="s">
        <v>43</v>
      </c>
      <c r="R6" s="58" t="s">
        <v>30</v>
      </c>
      <c r="S6" s="58" t="s">
        <v>43</v>
      </c>
      <c r="T6" s="58" t="s">
        <v>30</v>
      </c>
      <c r="U6" s="58" t="s">
        <v>43</v>
      </c>
      <c r="V6" s="58" t="s">
        <v>30</v>
      </c>
      <c r="W6" s="58" t="s">
        <v>43</v>
      </c>
      <c r="X6" s="58" t="s">
        <v>30</v>
      </c>
    </row>
    <row r="7" spans="1:16384" ht="30" customHeight="1" thickTop="1">
      <c r="C7" s="77" t="str">
        <f>IF(Concorrentes!C6="","",Concorrentes!C6)</f>
        <v>Su empresa</v>
      </c>
      <c r="D7" s="78">
        <f>IF(F7="","",IF(H7="",F7,IF(J7="",F7+H7,IF(L7="",F7+H7+J7,IF(N7="",F7+H7+J7+L7,IF(P7="",F7+H7+J7+L7+N7,IF(R7="",F7+H7+J7+L7+N7+P7,IF(T7="",F7+H7+J7+L7+N7+P7+R7,IF(V7="",F7+H7+J7+L7+N7+P7+R7+T7,IF(X7="",F7+H7+J7+L7+N7+P7+R7+T7+V7,F7+H7+J7+L7+N7+P7+R7+T7+V7+X7))))))))))</f>
        <v>400</v>
      </c>
      <c r="E7" s="59">
        <v>2</v>
      </c>
      <c r="F7" s="78">
        <f>IF(E7*Critérios!$D$6*100=0,"",E7*Critérios!$D$6*100)</f>
        <v>10</v>
      </c>
      <c r="G7" s="59">
        <v>3</v>
      </c>
      <c r="H7" s="78">
        <f>IF(G7*Critérios!$D$7*100=0,"",G7*Critérios!$D$7*100)</f>
        <v>30.000000000000004</v>
      </c>
      <c r="I7" s="59">
        <v>5</v>
      </c>
      <c r="J7" s="78">
        <f>IF(I7*Critérios!$D$8*100=0,"",I7*Critérios!$D$8*100)</f>
        <v>75</v>
      </c>
      <c r="K7" s="59">
        <v>3</v>
      </c>
      <c r="L7" s="78">
        <f>IF(K7*Critérios!$D$9*100=0,"",K7*Critérios!$D$9*100)</f>
        <v>30.000000000000004</v>
      </c>
      <c r="M7" s="59">
        <v>4</v>
      </c>
      <c r="N7" s="78">
        <f>IF(M7*Critérios!$D$10*100=0,"",M7*Critérios!$D$10*100)</f>
        <v>60</v>
      </c>
      <c r="O7" s="59">
        <v>3</v>
      </c>
      <c r="P7" s="78">
        <f>IF(O7*Critérios!$D$11*100=0,"",O7*Critérios!$D$11*100)</f>
        <v>60.000000000000007</v>
      </c>
      <c r="Q7" s="59">
        <v>6</v>
      </c>
      <c r="R7" s="78">
        <f>IF(Q7*Critérios!$D$12*100=0,"",Q7*Critérios!$D$12*100)</f>
        <v>60.000000000000007</v>
      </c>
      <c r="S7" s="59">
        <v>5</v>
      </c>
      <c r="T7" s="78">
        <f>IF(S7*Critérios!$D$13*100=0,"",S7*Critérios!$D$13*100)</f>
        <v>75</v>
      </c>
      <c r="U7" s="118"/>
      <c r="V7" s="78" t="str">
        <f>IF(U7*Critérios!$D$14*100=0,"",U7*Critérios!$D$14*100)</f>
        <v/>
      </c>
      <c r="W7" s="118"/>
      <c r="X7" s="78" t="str">
        <f>IF(W7*Critérios!$D$15*100=0,"",W7*Critérios!$D$15*100)</f>
        <v/>
      </c>
    </row>
    <row r="8" spans="1:16384" ht="30" customHeight="1">
      <c r="C8" s="77" t="str">
        <f>IF(Concorrentes!C7="","",Concorrentes!C7)</f>
        <v>competidor 1</v>
      </c>
      <c r="D8" s="78">
        <f t="shared" ref="D8:D16" si="0">IF(F8="","",IF(H8="",F8,IF(J8="",F8+H8,IF(L8="",F8+H8+J8,IF(N8="",F8+H8+J8+L8,IF(P8="",F8+H8+J8+L8+N8,IF(R8="",F8+H8+J8+L8+N8+P8,IF(T8="",F8+H8+J8+L8+N8+P8+R8,IF(V8="",F8+H8+J8+L8+N8+P8+R8+T8,IF(X8="",F8+H8+J8+L8+N8+P8+R8+T8+V8,F8+H8+J8+L8+N8+P8+R8+T8+V8+X8))))))))))</f>
        <v>420</v>
      </c>
      <c r="E8" s="59">
        <v>2</v>
      </c>
      <c r="F8" s="78">
        <f>IF(E8*Critérios!$D$6*100=0,"",E8*Critérios!$D$6*100)</f>
        <v>10</v>
      </c>
      <c r="G8" s="59">
        <v>7</v>
      </c>
      <c r="H8" s="78">
        <f>IF(G8*Critérios!$D$7*100=0,"",G8*Critérios!$D$7*100)</f>
        <v>70</v>
      </c>
      <c r="I8" s="59">
        <v>2</v>
      </c>
      <c r="J8" s="78">
        <f>IF(I8*Critérios!$D$8*100=0,"",I8*Critérios!$D$8*100)</f>
        <v>30</v>
      </c>
      <c r="K8" s="59">
        <v>3</v>
      </c>
      <c r="L8" s="78">
        <f>IF(K8*Critérios!$D$9*100=0,"",K8*Critérios!$D$9*100)</f>
        <v>30.000000000000004</v>
      </c>
      <c r="M8" s="59">
        <v>6</v>
      </c>
      <c r="N8" s="78">
        <f>IF(M8*Critérios!$D$10*100=0,"",M8*Critérios!$D$10*100)</f>
        <v>89.999999999999986</v>
      </c>
      <c r="O8" s="59">
        <v>2</v>
      </c>
      <c r="P8" s="78">
        <f>IF(O8*Critérios!$D$11*100=0,"",O8*Critérios!$D$11*100)</f>
        <v>40</v>
      </c>
      <c r="Q8" s="59">
        <v>6</v>
      </c>
      <c r="R8" s="78">
        <f>IF(Q8*Critérios!$D$12*100=0,"",Q8*Critérios!$D$12*100)</f>
        <v>60.000000000000007</v>
      </c>
      <c r="S8" s="59">
        <v>6</v>
      </c>
      <c r="T8" s="78">
        <f>IF(S8*Critérios!$D$13*100=0,"",S8*Critérios!$D$13*100)</f>
        <v>89.999999999999986</v>
      </c>
      <c r="U8" s="118"/>
      <c r="V8" s="78" t="str">
        <f>IF(U8*Critérios!$D$14*100=0,"",U8*Critérios!$D$14*100)</f>
        <v/>
      </c>
      <c r="W8" s="118"/>
      <c r="X8" s="78" t="str">
        <f>IF(W8*Critérios!$D$15*100=0,"",W8*Critérios!$D$15*100)</f>
        <v/>
      </c>
    </row>
    <row r="9" spans="1:16384" ht="30" customHeight="1">
      <c r="C9" s="77" t="s">
        <v>33</v>
      </c>
      <c r="D9" s="78">
        <v>575</v>
      </c>
      <c r="E9" s="77">
        <v>3</v>
      </c>
      <c r="F9" s="78">
        <v>15.000000000000002</v>
      </c>
      <c r="G9" s="77">
        <v>8</v>
      </c>
      <c r="H9" s="78">
        <v>80</v>
      </c>
      <c r="I9" s="77">
        <v>4</v>
      </c>
      <c r="J9" s="78">
        <v>60</v>
      </c>
      <c r="K9" s="77">
        <v>4</v>
      </c>
      <c r="L9" s="78">
        <v>40</v>
      </c>
      <c r="M9" s="77">
        <v>3</v>
      </c>
      <c r="N9" s="78">
        <v>44.999999999999993</v>
      </c>
      <c r="O9" s="77">
        <v>7</v>
      </c>
      <c r="P9" s="78">
        <v>140</v>
      </c>
      <c r="Q9" s="77">
        <v>9</v>
      </c>
      <c r="R9" s="78">
        <v>90</v>
      </c>
      <c r="S9" s="77">
        <v>7</v>
      </c>
      <c r="T9" s="78">
        <v>105</v>
      </c>
      <c r="U9" s="118"/>
      <c r="V9" s="78" t="s">
        <v>97</v>
      </c>
      <c r="W9" s="118"/>
      <c r="X9" s="78" t="s">
        <v>97</v>
      </c>
    </row>
    <row r="10" spans="1:16384" ht="30" customHeight="1">
      <c r="C10" s="77" t="s">
        <v>81</v>
      </c>
      <c r="D10" s="78">
        <v>480</v>
      </c>
      <c r="E10" s="77">
        <v>6</v>
      </c>
      <c r="F10" s="78">
        <v>30.000000000000004</v>
      </c>
      <c r="G10" s="77">
        <v>7</v>
      </c>
      <c r="H10" s="78">
        <v>70</v>
      </c>
      <c r="I10" s="77">
        <v>3</v>
      </c>
      <c r="J10" s="78">
        <v>44.999999999999993</v>
      </c>
      <c r="K10" s="77">
        <v>8</v>
      </c>
      <c r="L10" s="78">
        <v>80</v>
      </c>
      <c r="M10" s="77">
        <v>3</v>
      </c>
      <c r="N10" s="78">
        <v>44.999999999999993</v>
      </c>
      <c r="O10" s="77">
        <v>5</v>
      </c>
      <c r="P10" s="78">
        <v>100</v>
      </c>
      <c r="Q10" s="77">
        <v>2</v>
      </c>
      <c r="R10" s="78">
        <v>20</v>
      </c>
      <c r="S10" s="77">
        <v>6</v>
      </c>
      <c r="T10" s="78">
        <v>89.999999999999986</v>
      </c>
      <c r="U10" s="118"/>
      <c r="V10" s="78" t="s">
        <v>97</v>
      </c>
      <c r="W10" s="118"/>
      <c r="X10" s="78" t="s">
        <v>97</v>
      </c>
    </row>
    <row r="11" spans="1:16384" ht="30" customHeight="1">
      <c r="C11" s="77" t="s">
        <v>34</v>
      </c>
      <c r="D11" s="78">
        <v>550</v>
      </c>
      <c r="E11" s="77">
        <v>4</v>
      </c>
      <c r="F11" s="78">
        <v>20</v>
      </c>
      <c r="G11" s="77">
        <v>2</v>
      </c>
      <c r="H11" s="78">
        <v>20</v>
      </c>
      <c r="I11" s="77">
        <v>4</v>
      </c>
      <c r="J11" s="78">
        <v>60</v>
      </c>
      <c r="K11" s="77">
        <v>7</v>
      </c>
      <c r="L11" s="78">
        <v>70</v>
      </c>
      <c r="M11" s="77">
        <v>6</v>
      </c>
      <c r="N11" s="78">
        <v>89.999999999999986</v>
      </c>
      <c r="O11" s="77">
        <v>8</v>
      </c>
      <c r="P11" s="78">
        <v>160</v>
      </c>
      <c r="Q11" s="77">
        <v>1</v>
      </c>
      <c r="R11" s="78">
        <v>10</v>
      </c>
      <c r="S11" s="77">
        <v>8</v>
      </c>
      <c r="T11" s="78">
        <v>120</v>
      </c>
      <c r="U11" s="118"/>
      <c r="V11" s="78" t="s">
        <v>97</v>
      </c>
      <c r="W11" s="118"/>
      <c r="X11" s="78" t="s">
        <v>97</v>
      </c>
    </row>
    <row r="12" spans="1:16384" ht="30" customHeight="1">
      <c r="C12" s="77" t="s">
        <v>35</v>
      </c>
      <c r="D12" s="78">
        <v>505</v>
      </c>
      <c r="E12" s="77">
        <v>2</v>
      </c>
      <c r="F12" s="78">
        <v>10</v>
      </c>
      <c r="G12" s="77">
        <v>4</v>
      </c>
      <c r="H12" s="78">
        <v>40</v>
      </c>
      <c r="I12" s="77">
        <v>5</v>
      </c>
      <c r="J12" s="78">
        <v>75</v>
      </c>
      <c r="K12" s="77">
        <v>6</v>
      </c>
      <c r="L12" s="78">
        <v>60.000000000000007</v>
      </c>
      <c r="M12" s="77">
        <v>4</v>
      </c>
      <c r="N12" s="78">
        <v>60</v>
      </c>
      <c r="O12" s="77">
        <v>5</v>
      </c>
      <c r="P12" s="78">
        <v>100</v>
      </c>
      <c r="Q12" s="77">
        <v>4</v>
      </c>
      <c r="R12" s="78">
        <v>40</v>
      </c>
      <c r="S12" s="77">
        <v>8</v>
      </c>
      <c r="T12" s="78">
        <v>120</v>
      </c>
      <c r="U12" s="118"/>
      <c r="V12" s="78" t="s">
        <v>97</v>
      </c>
      <c r="W12" s="118"/>
      <c r="X12" s="78" t="s">
        <v>97</v>
      </c>
    </row>
    <row r="13" spans="1:16384" ht="30" customHeight="1">
      <c r="C13" s="77" t="s">
        <v>82</v>
      </c>
      <c r="D13" s="78">
        <v>580</v>
      </c>
      <c r="E13" s="77">
        <v>8</v>
      </c>
      <c r="F13" s="78">
        <v>40</v>
      </c>
      <c r="G13" s="77">
        <v>2</v>
      </c>
      <c r="H13" s="78">
        <v>20</v>
      </c>
      <c r="I13" s="77">
        <v>3</v>
      </c>
      <c r="J13" s="78">
        <v>44.999999999999993</v>
      </c>
      <c r="K13" s="77">
        <v>7</v>
      </c>
      <c r="L13" s="78">
        <v>70</v>
      </c>
      <c r="M13" s="77">
        <v>6</v>
      </c>
      <c r="N13" s="78">
        <v>89.999999999999986</v>
      </c>
      <c r="O13" s="77">
        <v>8</v>
      </c>
      <c r="P13" s="78">
        <v>160</v>
      </c>
      <c r="Q13" s="77">
        <v>2</v>
      </c>
      <c r="R13" s="78">
        <v>20</v>
      </c>
      <c r="S13" s="77">
        <v>9</v>
      </c>
      <c r="T13" s="78">
        <v>135</v>
      </c>
      <c r="U13" s="118"/>
      <c r="V13" s="78" t="s">
        <v>97</v>
      </c>
      <c r="W13" s="118"/>
      <c r="X13" s="78" t="s">
        <v>97</v>
      </c>
    </row>
    <row r="14" spans="1:16384" ht="30" customHeight="1">
      <c r="C14" s="77" t="s">
        <v>97</v>
      </c>
      <c r="D14" s="78" t="s">
        <v>97</v>
      </c>
      <c r="E14" s="118"/>
      <c r="F14" s="78" t="s">
        <v>97</v>
      </c>
      <c r="G14" s="118"/>
      <c r="H14" s="78" t="s">
        <v>97</v>
      </c>
      <c r="I14" s="118"/>
      <c r="J14" s="78" t="s">
        <v>97</v>
      </c>
      <c r="K14" s="118"/>
      <c r="L14" s="78" t="s">
        <v>97</v>
      </c>
      <c r="M14" s="118"/>
      <c r="N14" s="78" t="s">
        <v>97</v>
      </c>
      <c r="O14" s="118"/>
      <c r="P14" s="78" t="s">
        <v>97</v>
      </c>
      <c r="Q14" s="118"/>
      <c r="R14" s="78" t="s">
        <v>97</v>
      </c>
      <c r="S14" s="118"/>
      <c r="T14" s="78" t="s">
        <v>97</v>
      </c>
      <c r="U14" s="118"/>
      <c r="V14" s="78" t="s">
        <v>97</v>
      </c>
      <c r="W14" s="118"/>
      <c r="X14" s="78" t="s">
        <v>97</v>
      </c>
    </row>
    <row r="15" spans="1:16384" ht="30" customHeight="1">
      <c r="C15" s="77" t="str">
        <f>IF(Concorrentes!C14="","",Concorrentes!C14)</f>
        <v/>
      </c>
      <c r="D15" s="78" t="str">
        <f t="shared" si="0"/>
        <v/>
      </c>
      <c r="E15" s="118"/>
      <c r="F15" s="78" t="str">
        <f>IF(E15*Critérios!$D$6*100=0,"",E15*Critérios!$D$6*100)</f>
        <v/>
      </c>
      <c r="G15" s="118"/>
      <c r="H15" s="78" t="str">
        <f>IF(G15*Critérios!$D$7*100=0,"",G15*Critérios!$D$7*100)</f>
        <v/>
      </c>
      <c r="I15" s="118"/>
      <c r="J15" s="78" t="str">
        <f>IF(I15*Critérios!$D$8*100=0,"",I15*Critérios!$D$8*100)</f>
        <v/>
      </c>
      <c r="K15" s="118"/>
      <c r="L15" s="78" t="str">
        <f>IF(K15*Critérios!$D$9*100=0,"",K15*Critérios!$D$9*100)</f>
        <v/>
      </c>
      <c r="M15" s="118"/>
      <c r="N15" s="78" t="str">
        <f>IF(M15*Critérios!$D$10*100=0,"",M15*Critérios!$D$10*100)</f>
        <v/>
      </c>
      <c r="O15" s="118"/>
      <c r="P15" s="78" t="str">
        <f>IF(O15*Critérios!$D$11*100=0,"",O15*Critérios!$D$11*100)</f>
        <v/>
      </c>
      <c r="Q15" s="118"/>
      <c r="R15" s="78" t="str">
        <f>IF(Q15*Critérios!$D$12*100=0,"",Q15*Critérios!$D$12*100)</f>
        <v/>
      </c>
      <c r="S15" s="118"/>
      <c r="T15" s="78" t="str">
        <f>IF(S15*Critérios!$D$13*100=0,"",S15*Critérios!$D$13*100)</f>
        <v/>
      </c>
      <c r="U15" s="118"/>
      <c r="V15" s="78" t="str">
        <f>IF(U15*Critérios!$D$14*100=0,"",U15*Critérios!$D$14*100)</f>
        <v/>
      </c>
      <c r="W15" s="118"/>
      <c r="X15" s="78" t="str">
        <f>IF(W15*Critérios!$D$15*100=0,"",W15*Critérios!$D$15*100)</f>
        <v/>
      </c>
    </row>
    <row r="16" spans="1:16384" ht="30" customHeight="1">
      <c r="C16" s="77" t="str">
        <f>IF(Concorrentes!C15="","",Concorrentes!C15)</f>
        <v/>
      </c>
      <c r="D16" s="78" t="str">
        <f t="shared" si="0"/>
        <v/>
      </c>
      <c r="E16" s="118"/>
      <c r="F16" s="78" t="str">
        <f>IF(E16*Critérios!$D$6*100=0,"",E16*Critérios!$D$6*100)</f>
        <v/>
      </c>
      <c r="G16" s="118"/>
      <c r="H16" s="78" t="str">
        <f>IF(G16*Critérios!$D$7*100=0,"",G16*Critérios!$D$7*100)</f>
        <v/>
      </c>
      <c r="I16" s="118"/>
      <c r="J16" s="78" t="str">
        <f>IF(I16*Critérios!$D$8*100=0,"",I16*Critérios!$D$8*100)</f>
        <v/>
      </c>
      <c r="K16" s="118"/>
      <c r="L16" s="78" t="str">
        <f>IF(K16*Critérios!$D$9*100=0,"",K16*Critérios!$D$9*100)</f>
        <v/>
      </c>
      <c r="M16" s="118"/>
      <c r="N16" s="78" t="str">
        <f>IF(M16*Critérios!$D$10*100=0,"",M16*Critérios!$D$10*100)</f>
        <v/>
      </c>
      <c r="O16" s="118"/>
      <c r="P16" s="78" t="str">
        <f>IF(O16*Critérios!$D$11*100=0,"",O16*Critérios!$D$11*100)</f>
        <v/>
      </c>
      <c r="Q16" s="118"/>
      <c r="R16" s="78" t="str">
        <f>IF(Q16*Critérios!$D$12*100=0,"",Q16*Critérios!$D$12*100)</f>
        <v/>
      </c>
      <c r="S16" s="118"/>
      <c r="T16" s="78" t="str">
        <f>IF(S16*Critérios!$D$13*100=0,"",S16*Critérios!$D$13*100)</f>
        <v/>
      </c>
      <c r="U16" s="118"/>
      <c r="V16" s="78" t="str">
        <f>IF(U16*Critérios!$D$14*100=0,"",U16*Critérios!$D$14*100)</f>
        <v/>
      </c>
      <c r="W16" s="118"/>
      <c r="X16" s="78" t="str">
        <f>IF(W16*Critérios!$D$15*100=0,"",W16*Critérios!$D$15*100)</f>
        <v/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</sheetData>
  <sheetProtection algorithmName="SHA-512" hashValue="KtW6t9dvJinqjDA+SAvS5u6X6cu/MqJ5kuIUuVquUbtBJvfhaPgMQi80rZzZVr8mgx5HoXdgT4AMi0n0AQf4RQ==" saltValue="37sRtfOeGj2g8Wxw8JxLYA==" spinCount="100000" sheet="1" objects="1" scenarios="1" selectLockedCells="1"/>
  <mergeCells count="12">
    <mergeCell ref="W5:X5"/>
    <mergeCell ref="D5:D6"/>
    <mergeCell ref="C5:C6"/>
    <mergeCell ref="E5:F5"/>
    <mergeCell ref="G5:H5"/>
    <mergeCell ref="I5:J5"/>
    <mergeCell ref="K5:L5"/>
    <mergeCell ref="M5:N5"/>
    <mergeCell ref="O5:P5"/>
    <mergeCell ref="Q5:R5"/>
    <mergeCell ref="S5:T5"/>
    <mergeCell ref="U5:V5"/>
  </mergeCells>
  <conditionalFormatting sqref="D7:D16">
    <cfRule type="colorScale" priority="23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F7:F16">
    <cfRule type="colorScale" priority="22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H7:H16">
    <cfRule type="colorScale" priority="21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J7:J16">
    <cfRule type="colorScale" priority="20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L7:L16">
    <cfRule type="colorScale" priority="19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N7:N16">
    <cfRule type="colorScale" priority="18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P7:P16">
    <cfRule type="colorScale" priority="17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R7:R16">
    <cfRule type="colorScale" priority="16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T7:T16">
    <cfRule type="colorScale" priority="15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V7:V16">
    <cfRule type="colorScale" priority="14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X7:X16">
    <cfRule type="colorScale" priority="13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C7:X16">
    <cfRule type="expression" dxfId="35" priority="11">
      <formula>$C7&lt;&gt;""</formula>
    </cfRule>
    <cfRule type="expression" dxfId="34" priority="12">
      <formula>$C7=""</formula>
    </cfRule>
  </conditionalFormatting>
  <conditionalFormatting sqref="E5:F16">
    <cfRule type="expression" dxfId="33" priority="10">
      <formula>$E$5=0</formula>
    </cfRule>
  </conditionalFormatting>
  <conditionalFormatting sqref="G5:H16">
    <cfRule type="expression" dxfId="32" priority="9">
      <formula>$G$5=0</formula>
    </cfRule>
  </conditionalFormatting>
  <conditionalFormatting sqref="W5:X16">
    <cfRule type="expression" dxfId="31" priority="8">
      <formula>$W$5=0</formula>
    </cfRule>
  </conditionalFormatting>
  <conditionalFormatting sqref="U5:V16">
    <cfRule type="expression" dxfId="30" priority="7">
      <formula>$U$5=0</formula>
    </cfRule>
  </conditionalFormatting>
  <conditionalFormatting sqref="S5:T16">
    <cfRule type="expression" dxfId="29" priority="6">
      <formula>$S$5=0</formula>
    </cfRule>
  </conditionalFormatting>
  <conditionalFormatting sqref="Q5:R16">
    <cfRule type="expression" dxfId="28" priority="5">
      <formula>$Q$5=0</formula>
    </cfRule>
  </conditionalFormatting>
  <conditionalFormatting sqref="O5:P16">
    <cfRule type="expression" dxfId="27" priority="4">
      <formula>$O$5=0</formula>
    </cfRule>
  </conditionalFormatting>
  <conditionalFormatting sqref="M5:N16">
    <cfRule type="expression" dxfId="26" priority="3">
      <formula>$M$5=0</formula>
    </cfRule>
  </conditionalFormatting>
  <conditionalFormatting sqref="K5:L16">
    <cfRule type="expression" dxfId="25" priority="2">
      <formula>$K$5=0</formula>
    </cfRule>
  </conditionalFormatting>
  <conditionalFormatting sqref="I5:J16">
    <cfRule type="expression" dxfId="24" priority="1">
      <formula>$I$5=0</formula>
    </cfRule>
  </conditionalFormatting>
  <dataValidations count="1">
    <dataValidation type="list" allowBlank="1" showInputMessage="1" showErrorMessage="1" sqref="E7:E16 G7:G16 I7:I16 K7:K16 M7:M16 O7:O16 Q7:Q16 S7:S16 W7:W16 U7:U16" xr:uid="{E750AF86-9B2A-4EF5-BEF0-C3F10BC68C9B}">
      <formula1>"1,2,3,4,5,6,7,8,9,10"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EAF2-3960-4FD3-8A50-AE1B8F6FA921}">
  <dimension ref="A1:XFD590"/>
  <sheetViews>
    <sheetView showGridLines="0" zoomScale="90" zoomScaleNormal="90" zoomScalePageLayoutView="80" workbookViewId="0">
      <pane xSplit="4" ySplit="6" topLeftCell="E7" activePane="bottomRight" state="frozen"/>
      <selection activeCell="N11" sqref="N11"/>
      <selection pane="topRight" activeCell="N11" sqref="N11"/>
      <selection pane="bottomLeft" activeCell="N11" sqref="N11"/>
      <selection pane="bottomRight"/>
    </sheetView>
  </sheetViews>
  <sheetFormatPr defaultColWidth="11" defaultRowHeight="12.75"/>
  <cols>
    <col min="1" max="1" width="2.125" style="55" customWidth="1"/>
    <col min="2" max="2" width="1.375" style="55" customWidth="1"/>
    <col min="3" max="3" width="16.375" style="55" customWidth="1"/>
    <col min="4" max="4" width="7" style="55" customWidth="1"/>
    <col min="5" max="24" width="7.25" style="55" customWidth="1"/>
    <col min="25" max="16384" width="11" style="55"/>
  </cols>
  <sheetData>
    <row r="1" spans="1:16384" s="50" customFormat="1" ht="39" customHeight="1">
      <c r="E1" s="51"/>
    </row>
    <row r="2" spans="1:16384" s="52" customFormat="1" ht="30" customHeight="1">
      <c r="C2" s="53"/>
      <c r="D2" s="54"/>
      <c r="E2" s="54"/>
      <c r="F2" s="54"/>
      <c r="G2" s="54"/>
      <c r="H2" s="54"/>
      <c r="I2" s="54"/>
    </row>
    <row r="3" spans="1:16384" s="12" customFormat="1" ht="44.25" customHeight="1">
      <c r="A3" s="111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0.5" customHeight="1" thickBot="1">
      <c r="C4" s="56"/>
      <c r="D4" s="57"/>
      <c r="E4" s="57"/>
      <c r="F4" s="57"/>
      <c r="G4" s="57"/>
      <c r="H4" s="57"/>
      <c r="I4" s="57"/>
    </row>
    <row r="5" spans="1:16384" ht="32.1" customHeight="1" thickTop="1" thickBot="1">
      <c r="C5" s="89" t="s">
        <v>31</v>
      </c>
      <c r="D5" s="87" t="s">
        <v>42</v>
      </c>
      <c r="E5" s="85" t="s">
        <v>73</v>
      </c>
      <c r="F5" s="91"/>
      <c r="G5" s="85" t="s">
        <v>74</v>
      </c>
      <c r="H5" s="86"/>
      <c r="I5" s="85" t="s">
        <v>75</v>
      </c>
      <c r="J5" s="86"/>
      <c r="K5" s="85" t="s">
        <v>76</v>
      </c>
      <c r="L5" s="86"/>
      <c r="M5" s="85" t="s">
        <v>77</v>
      </c>
      <c r="N5" s="86"/>
      <c r="O5" s="85" t="s">
        <v>78</v>
      </c>
      <c r="P5" s="86"/>
      <c r="Q5" s="85" t="s">
        <v>79</v>
      </c>
      <c r="R5" s="86"/>
      <c r="S5" s="85" t="s">
        <v>80</v>
      </c>
      <c r="T5" s="86"/>
      <c r="U5" s="85">
        <v>0</v>
      </c>
      <c r="V5" s="86"/>
      <c r="W5" s="85">
        <v>0</v>
      </c>
      <c r="X5" s="86"/>
    </row>
    <row r="6" spans="1:16384" ht="24.6" customHeight="1" thickTop="1" thickBot="1">
      <c r="C6" s="90"/>
      <c r="D6" s="88"/>
      <c r="E6" s="58" t="s">
        <v>43</v>
      </c>
      <c r="F6" s="58" t="s">
        <v>30</v>
      </c>
      <c r="G6" s="58" t="s">
        <v>43</v>
      </c>
      <c r="H6" s="58" t="s">
        <v>30</v>
      </c>
      <c r="I6" s="58" t="s">
        <v>43</v>
      </c>
      <c r="J6" s="58" t="s">
        <v>30</v>
      </c>
      <c r="K6" s="58" t="s">
        <v>43</v>
      </c>
      <c r="L6" s="58" t="s">
        <v>30</v>
      </c>
      <c r="M6" s="58" t="s">
        <v>43</v>
      </c>
      <c r="N6" s="58" t="s">
        <v>30</v>
      </c>
      <c r="O6" s="58" t="s">
        <v>43</v>
      </c>
      <c r="P6" s="58" t="s">
        <v>30</v>
      </c>
      <c r="Q6" s="58" t="s">
        <v>43</v>
      </c>
      <c r="R6" s="58" t="s">
        <v>30</v>
      </c>
      <c r="S6" s="58" t="s">
        <v>43</v>
      </c>
      <c r="T6" s="58" t="s">
        <v>30</v>
      </c>
      <c r="U6" s="58" t="s">
        <v>43</v>
      </c>
      <c r="V6" s="58" t="s">
        <v>30</v>
      </c>
      <c r="W6" s="58" t="s">
        <v>43</v>
      </c>
      <c r="X6" s="58" t="s">
        <v>30</v>
      </c>
    </row>
    <row r="7" spans="1:16384" ht="30" customHeight="1" thickTop="1">
      <c r="C7" s="77" t="str">
        <f>IF(Concorrentes!C6="","",Concorrentes!C6)</f>
        <v>Su empresa</v>
      </c>
      <c r="D7" s="78">
        <v>540</v>
      </c>
      <c r="E7" s="77">
        <v>9</v>
      </c>
      <c r="F7" s="78">
        <v>45</v>
      </c>
      <c r="G7" s="77">
        <v>5</v>
      </c>
      <c r="H7" s="78">
        <v>50</v>
      </c>
      <c r="I7" s="77">
        <v>5</v>
      </c>
      <c r="J7" s="78">
        <v>75</v>
      </c>
      <c r="K7" s="77">
        <v>3</v>
      </c>
      <c r="L7" s="78">
        <v>30.000000000000004</v>
      </c>
      <c r="M7" s="77">
        <v>2</v>
      </c>
      <c r="N7" s="78">
        <v>30</v>
      </c>
      <c r="O7" s="77">
        <v>5</v>
      </c>
      <c r="P7" s="78">
        <v>100</v>
      </c>
      <c r="Q7" s="77">
        <v>6</v>
      </c>
      <c r="R7" s="78">
        <v>60.000000000000007</v>
      </c>
      <c r="S7" s="77">
        <v>10</v>
      </c>
      <c r="T7" s="78">
        <v>150</v>
      </c>
      <c r="U7" s="118"/>
      <c r="V7" s="78" t="s">
        <v>97</v>
      </c>
      <c r="W7" s="118"/>
      <c r="X7" s="78" t="s">
        <v>97</v>
      </c>
    </row>
    <row r="8" spans="1:16384" ht="30" customHeight="1">
      <c r="C8" s="77" t="str">
        <f>IF(Concorrentes!C7="","",Concorrentes!C7)</f>
        <v>competidor 1</v>
      </c>
      <c r="D8" s="78">
        <v>420</v>
      </c>
      <c r="E8" s="77">
        <v>2</v>
      </c>
      <c r="F8" s="78">
        <v>10</v>
      </c>
      <c r="G8" s="77">
        <v>7</v>
      </c>
      <c r="H8" s="78">
        <v>70</v>
      </c>
      <c r="I8" s="77">
        <v>2</v>
      </c>
      <c r="J8" s="78">
        <v>30</v>
      </c>
      <c r="K8" s="77">
        <v>3</v>
      </c>
      <c r="L8" s="78">
        <v>30.000000000000004</v>
      </c>
      <c r="M8" s="77">
        <v>6</v>
      </c>
      <c r="N8" s="78">
        <v>89.999999999999986</v>
      </c>
      <c r="O8" s="77">
        <v>2</v>
      </c>
      <c r="P8" s="78">
        <v>40</v>
      </c>
      <c r="Q8" s="77">
        <v>6</v>
      </c>
      <c r="R8" s="78">
        <v>60.000000000000007</v>
      </c>
      <c r="S8" s="77">
        <v>6</v>
      </c>
      <c r="T8" s="78">
        <v>89.999999999999986</v>
      </c>
      <c r="U8" s="118"/>
      <c r="V8" s="78" t="s">
        <v>97</v>
      </c>
      <c r="W8" s="118"/>
      <c r="X8" s="78" t="s">
        <v>97</v>
      </c>
    </row>
    <row r="9" spans="1:16384" ht="30" customHeight="1">
      <c r="C9" s="77" t="str">
        <f>IF(Concorrentes!C8="","",Concorrentes!C8)</f>
        <v>competidor 2</v>
      </c>
      <c r="D9" s="78">
        <v>575</v>
      </c>
      <c r="E9" s="77">
        <v>3</v>
      </c>
      <c r="F9" s="78">
        <v>15.000000000000002</v>
      </c>
      <c r="G9" s="77">
        <v>8</v>
      </c>
      <c r="H9" s="78">
        <v>80</v>
      </c>
      <c r="I9" s="77">
        <v>4</v>
      </c>
      <c r="J9" s="78">
        <v>60</v>
      </c>
      <c r="K9" s="77">
        <v>4</v>
      </c>
      <c r="L9" s="78">
        <v>40</v>
      </c>
      <c r="M9" s="77">
        <v>3</v>
      </c>
      <c r="N9" s="78">
        <v>44.999999999999993</v>
      </c>
      <c r="O9" s="77">
        <v>7</v>
      </c>
      <c r="P9" s="78">
        <v>140</v>
      </c>
      <c r="Q9" s="77">
        <v>9</v>
      </c>
      <c r="R9" s="78">
        <v>90</v>
      </c>
      <c r="S9" s="77">
        <v>7</v>
      </c>
      <c r="T9" s="78">
        <v>105</v>
      </c>
      <c r="U9" s="118"/>
      <c r="V9" s="78" t="s">
        <v>97</v>
      </c>
      <c r="W9" s="118"/>
      <c r="X9" s="78" t="s">
        <v>97</v>
      </c>
    </row>
    <row r="10" spans="1:16384" ht="30" customHeight="1">
      <c r="C10" s="77" t="str">
        <f>IF(Concorrentes!C9="","",Concorrentes!C9)</f>
        <v>competidor 3</v>
      </c>
      <c r="D10" s="78">
        <v>480</v>
      </c>
      <c r="E10" s="77">
        <v>6</v>
      </c>
      <c r="F10" s="78">
        <v>30.000000000000004</v>
      </c>
      <c r="G10" s="77">
        <v>7</v>
      </c>
      <c r="H10" s="78">
        <v>70</v>
      </c>
      <c r="I10" s="77">
        <v>3</v>
      </c>
      <c r="J10" s="78">
        <v>44.999999999999993</v>
      </c>
      <c r="K10" s="77">
        <v>8</v>
      </c>
      <c r="L10" s="78">
        <v>80</v>
      </c>
      <c r="M10" s="77">
        <v>3</v>
      </c>
      <c r="N10" s="78">
        <v>44.999999999999993</v>
      </c>
      <c r="O10" s="77">
        <v>5</v>
      </c>
      <c r="P10" s="78">
        <v>100</v>
      </c>
      <c r="Q10" s="77">
        <v>2</v>
      </c>
      <c r="R10" s="78">
        <v>20</v>
      </c>
      <c r="S10" s="77">
        <v>6</v>
      </c>
      <c r="T10" s="78">
        <v>89.999999999999986</v>
      </c>
      <c r="U10" s="118"/>
      <c r="V10" s="78" t="s">
        <v>97</v>
      </c>
      <c r="W10" s="118"/>
      <c r="X10" s="78" t="s">
        <v>97</v>
      </c>
    </row>
    <row r="11" spans="1:16384" ht="30" customHeight="1">
      <c r="C11" s="77" t="str">
        <f>IF(Concorrentes!C10="","",Concorrentes!C10)</f>
        <v>competidor 4</v>
      </c>
      <c r="D11" s="78">
        <v>550</v>
      </c>
      <c r="E11" s="77">
        <v>4</v>
      </c>
      <c r="F11" s="78">
        <v>20</v>
      </c>
      <c r="G11" s="77">
        <v>2</v>
      </c>
      <c r="H11" s="78">
        <v>20</v>
      </c>
      <c r="I11" s="77">
        <v>4</v>
      </c>
      <c r="J11" s="78">
        <v>60</v>
      </c>
      <c r="K11" s="77">
        <v>7</v>
      </c>
      <c r="L11" s="78">
        <v>70</v>
      </c>
      <c r="M11" s="77">
        <v>6</v>
      </c>
      <c r="N11" s="78">
        <v>89.999999999999986</v>
      </c>
      <c r="O11" s="77">
        <v>8</v>
      </c>
      <c r="P11" s="78">
        <v>160</v>
      </c>
      <c r="Q11" s="77">
        <v>1</v>
      </c>
      <c r="R11" s="78">
        <v>10</v>
      </c>
      <c r="S11" s="77">
        <v>8</v>
      </c>
      <c r="T11" s="78">
        <v>120</v>
      </c>
      <c r="U11" s="118"/>
      <c r="V11" s="78" t="s">
        <v>97</v>
      </c>
      <c r="W11" s="118"/>
      <c r="X11" s="78" t="s">
        <v>97</v>
      </c>
    </row>
    <row r="12" spans="1:16384" ht="30" customHeight="1">
      <c r="C12" s="77" t="str">
        <f>IF(Concorrentes!C11="","",Concorrentes!C11)</f>
        <v>competidor 5</v>
      </c>
      <c r="D12" s="78">
        <v>505</v>
      </c>
      <c r="E12" s="77">
        <v>2</v>
      </c>
      <c r="F12" s="78">
        <v>10</v>
      </c>
      <c r="G12" s="77">
        <v>4</v>
      </c>
      <c r="H12" s="78">
        <v>40</v>
      </c>
      <c r="I12" s="77">
        <v>5</v>
      </c>
      <c r="J12" s="78">
        <v>75</v>
      </c>
      <c r="K12" s="77">
        <v>6</v>
      </c>
      <c r="L12" s="78">
        <v>60.000000000000007</v>
      </c>
      <c r="M12" s="77">
        <v>4</v>
      </c>
      <c r="N12" s="78">
        <v>60</v>
      </c>
      <c r="O12" s="77">
        <v>5</v>
      </c>
      <c r="P12" s="78">
        <v>100</v>
      </c>
      <c r="Q12" s="77">
        <v>4</v>
      </c>
      <c r="R12" s="78">
        <v>40</v>
      </c>
      <c r="S12" s="77">
        <v>8</v>
      </c>
      <c r="T12" s="78">
        <v>120</v>
      </c>
      <c r="U12" s="118"/>
      <c r="V12" s="78" t="s">
        <v>97</v>
      </c>
      <c r="W12" s="118"/>
      <c r="X12" s="78" t="s">
        <v>97</v>
      </c>
    </row>
    <row r="13" spans="1:16384" ht="30" customHeight="1">
      <c r="C13" s="77" t="str">
        <f>IF(Concorrentes!C12="","",Concorrentes!C12)</f>
        <v>competidor 6</v>
      </c>
      <c r="D13" s="78">
        <v>580</v>
      </c>
      <c r="E13" s="77">
        <v>8</v>
      </c>
      <c r="F13" s="78">
        <v>40</v>
      </c>
      <c r="G13" s="77">
        <v>2</v>
      </c>
      <c r="H13" s="78">
        <v>20</v>
      </c>
      <c r="I13" s="77">
        <v>3</v>
      </c>
      <c r="J13" s="78">
        <v>44.999999999999993</v>
      </c>
      <c r="K13" s="77">
        <v>7</v>
      </c>
      <c r="L13" s="78">
        <v>70</v>
      </c>
      <c r="M13" s="77">
        <v>6</v>
      </c>
      <c r="N13" s="78">
        <v>89.999999999999986</v>
      </c>
      <c r="O13" s="77">
        <v>8</v>
      </c>
      <c r="P13" s="78">
        <v>160</v>
      </c>
      <c r="Q13" s="77">
        <v>2</v>
      </c>
      <c r="R13" s="78">
        <v>20</v>
      </c>
      <c r="S13" s="77">
        <v>9</v>
      </c>
      <c r="T13" s="78">
        <v>135</v>
      </c>
      <c r="U13" s="118"/>
      <c r="V13" s="78" t="s">
        <v>97</v>
      </c>
      <c r="W13" s="118"/>
      <c r="X13" s="78" t="s">
        <v>97</v>
      </c>
    </row>
    <row r="14" spans="1:16384" ht="30" customHeight="1">
      <c r="C14" s="77" t="str">
        <f>IF(Concorrentes!C13="","",Concorrentes!C13)</f>
        <v/>
      </c>
      <c r="D14" s="78" t="s">
        <v>97</v>
      </c>
      <c r="E14" s="118"/>
      <c r="F14" s="78" t="s">
        <v>97</v>
      </c>
      <c r="G14" s="118"/>
      <c r="H14" s="78" t="s">
        <v>97</v>
      </c>
      <c r="I14" s="118"/>
      <c r="J14" s="78" t="s">
        <v>97</v>
      </c>
      <c r="K14" s="118"/>
      <c r="L14" s="78" t="s">
        <v>97</v>
      </c>
      <c r="M14" s="118"/>
      <c r="N14" s="78" t="s">
        <v>97</v>
      </c>
      <c r="O14" s="118"/>
      <c r="P14" s="78" t="s">
        <v>97</v>
      </c>
      <c r="Q14" s="118"/>
      <c r="R14" s="78" t="s">
        <v>97</v>
      </c>
      <c r="S14" s="118"/>
      <c r="T14" s="78" t="s">
        <v>97</v>
      </c>
      <c r="U14" s="118"/>
      <c r="V14" s="78" t="s">
        <v>97</v>
      </c>
      <c r="W14" s="118"/>
      <c r="X14" s="78" t="s">
        <v>97</v>
      </c>
    </row>
    <row r="15" spans="1:16384" ht="30" customHeight="1">
      <c r="C15" s="77" t="str">
        <f>IF(Concorrentes!C14="","",Concorrentes!C14)</f>
        <v/>
      </c>
      <c r="D15" s="78" t="s">
        <v>97</v>
      </c>
      <c r="E15" s="118"/>
      <c r="F15" s="78" t="s">
        <v>97</v>
      </c>
      <c r="G15" s="118"/>
      <c r="H15" s="78" t="s">
        <v>97</v>
      </c>
      <c r="I15" s="118"/>
      <c r="J15" s="78" t="s">
        <v>97</v>
      </c>
      <c r="K15" s="118"/>
      <c r="L15" s="78" t="s">
        <v>97</v>
      </c>
      <c r="M15" s="118"/>
      <c r="N15" s="78" t="s">
        <v>97</v>
      </c>
      <c r="O15" s="118"/>
      <c r="P15" s="78" t="s">
        <v>97</v>
      </c>
      <c r="Q15" s="118"/>
      <c r="R15" s="78" t="s">
        <v>97</v>
      </c>
      <c r="S15" s="118"/>
      <c r="T15" s="78" t="s">
        <v>97</v>
      </c>
      <c r="U15" s="118"/>
      <c r="V15" s="78" t="s">
        <v>97</v>
      </c>
      <c r="W15" s="118"/>
      <c r="X15" s="78" t="s">
        <v>97</v>
      </c>
    </row>
    <row r="16" spans="1:16384" ht="30" customHeight="1">
      <c r="C16" s="77" t="str">
        <f>IF(Concorrentes!C15="","",Concorrentes!C15)</f>
        <v/>
      </c>
      <c r="D16" s="78" t="s">
        <v>97</v>
      </c>
      <c r="E16" s="118"/>
      <c r="F16" s="78" t="s">
        <v>97</v>
      </c>
      <c r="G16" s="118"/>
      <c r="H16" s="78" t="s">
        <v>97</v>
      </c>
      <c r="I16" s="118"/>
      <c r="J16" s="78" t="s">
        <v>97</v>
      </c>
      <c r="K16" s="118"/>
      <c r="L16" s="78" t="s">
        <v>97</v>
      </c>
      <c r="M16" s="118"/>
      <c r="N16" s="78" t="s">
        <v>97</v>
      </c>
      <c r="O16" s="118"/>
      <c r="P16" s="78" t="s">
        <v>97</v>
      </c>
      <c r="Q16" s="118"/>
      <c r="R16" s="78" t="s">
        <v>97</v>
      </c>
      <c r="S16" s="118"/>
      <c r="T16" s="78" t="s">
        <v>97</v>
      </c>
      <c r="U16" s="118"/>
      <c r="V16" s="78" t="s">
        <v>97</v>
      </c>
      <c r="W16" s="118"/>
      <c r="X16" s="78" t="s">
        <v>97</v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</sheetData>
  <sheetProtection algorithmName="SHA-512" hashValue="gilaS4ze+jwVuz3IECh1Od9YRopQ7i5skFolrCUqsME8qJmwKtj2dUHzVf6CXymdMS5rxLgSxFUBDMR/jy/qIQ==" saltValue="5dGiZ+c+fY5tAAHNSbNzTg==" spinCount="100000" sheet="1" objects="1" scenarios="1" selectLockedCells="1"/>
  <mergeCells count="12">
    <mergeCell ref="W5:X5"/>
    <mergeCell ref="C5:C6"/>
    <mergeCell ref="D5:D6"/>
    <mergeCell ref="E5:F5"/>
    <mergeCell ref="G5:H5"/>
    <mergeCell ref="I5:J5"/>
    <mergeCell ref="K5:L5"/>
    <mergeCell ref="M5:N5"/>
    <mergeCell ref="O5:P5"/>
    <mergeCell ref="Q5:R5"/>
    <mergeCell ref="S5:T5"/>
    <mergeCell ref="U5:V5"/>
  </mergeCells>
  <conditionalFormatting sqref="D7:D16">
    <cfRule type="colorScale" priority="23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F7:F16">
    <cfRule type="colorScale" priority="22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H7:H16">
    <cfRule type="colorScale" priority="21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J7:J16">
    <cfRule type="colorScale" priority="20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L7:L16">
    <cfRule type="colorScale" priority="19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N7:N16">
    <cfRule type="colorScale" priority="18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P7:P16">
    <cfRule type="colorScale" priority="17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R7:R16">
    <cfRule type="colorScale" priority="16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T7:T16">
    <cfRule type="colorScale" priority="15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V7:V16">
    <cfRule type="colorScale" priority="14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X7:X16">
    <cfRule type="colorScale" priority="13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C7:X16">
    <cfRule type="expression" dxfId="23" priority="11">
      <formula>$C7&lt;&gt;""</formula>
    </cfRule>
    <cfRule type="expression" dxfId="22" priority="12">
      <formula>$C7=""</formula>
    </cfRule>
  </conditionalFormatting>
  <conditionalFormatting sqref="E5:F16">
    <cfRule type="expression" dxfId="21" priority="10">
      <formula>$E$5=0</formula>
    </cfRule>
  </conditionalFormatting>
  <conditionalFormatting sqref="G5:H16">
    <cfRule type="expression" dxfId="20" priority="9">
      <formula>$G$5=0</formula>
    </cfRule>
  </conditionalFormatting>
  <conditionalFormatting sqref="W5:X16">
    <cfRule type="expression" dxfId="19" priority="8">
      <formula>$W$5=0</formula>
    </cfRule>
  </conditionalFormatting>
  <conditionalFormatting sqref="U5:V16">
    <cfRule type="expression" dxfId="18" priority="7">
      <formula>$U$5=0</formula>
    </cfRule>
  </conditionalFormatting>
  <conditionalFormatting sqref="S5:T16">
    <cfRule type="expression" dxfId="17" priority="6">
      <formula>$S$5=0</formula>
    </cfRule>
  </conditionalFormatting>
  <conditionalFormatting sqref="Q5:R16">
    <cfRule type="expression" dxfId="16" priority="5">
      <formula>$Q$5=0</formula>
    </cfRule>
  </conditionalFormatting>
  <conditionalFormatting sqref="O5:P16">
    <cfRule type="expression" dxfId="15" priority="4">
      <formula>$O$5=0</formula>
    </cfRule>
  </conditionalFormatting>
  <conditionalFormatting sqref="M5:N16">
    <cfRule type="expression" dxfId="14" priority="3">
      <formula>$M$5=0</formula>
    </cfRule>
  </conditionalFormatting>
  <conditionalFormatting sqref="K5:L16">
    <cfRule type="expression" dxfId="13" priority="2">
      <formula>$K$5=0</formula>
    </cfRule>
  </conditionalFormatting>
  <conditionalFormatting sqref="I5:J16">
    <cfRule type="expression" dxfId="12" priority="1">
      <formula>$I$5=0</formula>
    </cfRule>
  </conditionalFormatting>
  <dataValidations count="1">
    <dataValidation type="list" allowBlank="1" showInputMessage="1" showErrorMessage="1" sqref="E7:E16 G7:G16 I7:I16 K7:K16 M7:M16 O7:O16 Q7:Q16 S7:S16 W7:W16 U7:U16" xr:uid="{2DB4E310-F725-412D-9CCE-EEC5C7162C0D}">
      <formula1>"1,2,3,4,5,6,7,8,9,10"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13C9-B6FD-491D-8304-BF8FA6B740E0}">
  <dimension ref="A1:XFD587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 activeCell="D5" sqref="D5:F5"/>
    </sheetView>
  </sheetViews>
  <sheetFormatPr defaultColWidth="11" defaultRowHeight="15.75"/>
  <cols>
    <col min="1" max="1" width="2.125" style="6" customWidth="1"/>
    <col min="2" max="2" width="1.375" style="6" customWidth="1"/>
    <col min="3" max="3" width="17.875" style="6" customWidth="1"/>
    <col min="4" max="4" width="11.625" style="6" customWidth="1"/>
    <col min="5" max="14" width="13.375" style="6" customWidth="1"/>
    <col min="15" max="23" width="10.75" style="6" customWidth="1"/>
    <col min="24" max="16384" width="11" style="6"/>
  </cols>
  <sheetData>
    <row r="1" spans="1:16384" s="33" customFormat="1" ht="39" customHeight="1">
      <c r="E1" s="7"/>
    </row>
    <row r="2" spans="1:16384" s="2" customFormat="1" ht="30" customHeight="1">
      <c r="C2" s="4"/>
      <c r="D2" s="5"/>
      <c r="E2" s="5"/>
      <c r="F2" s="5"/>
      <c r="G2" s="5"/>
      <c r="H2" s="5"/>
      <c r="I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9.6" customHeight="1">
      <c r="C4" s="9"/>
      <c r="D4" s="10"/>
      <c r="E4" s="10"/>
      <c r="F4" s="10"/>
      <c r="G4" s="10"/>
      <c r="H4" s="10"/>
      <c r="I4" s="10"/>
    </row>
    <row r="5" spans="1:16384" s="60" customFormat="1" ht="30" customHeight="1">
      <c r="C5" s="61" t="s">
        <v>50</v>
      </c>
      <c r="D5" s="92" t="s">
        <v>36</v>
      </c>
      <c r="E5" s="92"/>
      <c r="F5" s="92"/>
    </row>
    <row r="6" spans="1:16384" s="63" customFormat="1" ht="11.1" customHeight="1">
      <c r="C6" s="64"/>
      <c r="D6" s="63">
        <v>1</v>
      </c>
      <c r="E6" s="63">
        <v>3</v>
      </c>
      <c r="F6" s="63">
        <v>5</v>
      </c>
      <c r="G6" s="63">
        <v>7</v>
      </c>
      <c r="H6" s="63">
        <v>9</v>
      </c>
      <c r="I6" s="63">
        <v>11</v>
      </c>
      <c r="J6" s="63">
        <v>13</v>
      </c>
      <c r="K6" s="63">
        <v>15</v>
      </c>
      <c r="L6" s="63">
        <v>17</v>
      </c>
      <c r="M6" s="63">
        <v>19</v>
      </c>
      <c r="N6" s="63">
        <v>21</v>
      </c>
    </row>
    <row r="7" spans="1:16384" s="41" customFormat="1" ht="47.65" customHeight="1">
      <c r="C7" s="62"/>
      <c r="D7" s="62" t="s">
        <v>42</v>
      </c>
      <c r="E7" s="62" t="str">
        <f>Critérios!C6</f>
        <v>Criterio 1</v>
      </c>
      <c r="F7" s="62" t="str">
        <f>Critérios!C7</f>
        <v>Criterio 2</v>
      </c>
      <c r="G7" s="62" t="str">
        <f>Critérios!C8</f>
        <v>Criterio 3</v>
      </c>
      <c r="H7" s="62" t="str">
        <f>Critérios!C9</f>
        <v>Criterio 4</v>
      </c>
      <c r="I7" s="62" t="str">
        <f>Critérios!C10</f>
        <v>Criterio 5</v>
      </c>
      <c r="J7" s="62" t="str">
        <f>Critérios!C11</f>
        <v>Criterio 6</v>
      </c>
      <c r="K7" s="62" t="str">
        <f>Critérios!C12</f>
        <v>Criterio 7</v>
      </c>
      <c r="L7" s="62" t="str">
        <f>Critérios!C13</f>
        <v>Criterio 8</v>
      </c>
      <c r="M7" s="62">
        <f>Critérios!C14</f>
        <v>0</v>
      </c>
      <c r="N7" s="62">
        <f>Critérios!C15</f>
        <v>0</v>
      </c>
    </row>
    <row r="8" spans="1:16384" ht="42" customHeight="1">
      <c r="C8" s="109" t="s">
        <v>93</v>
      </c>
      <c r="D8" s="62">
        <f>INDEX('P1'!$D$7:$X$16,MATCH(Rel_Evo!$D$5,Concorrentes!$C$6:$C$15,0),D$6)</f>
        <v>400</v>
      </c>
      <c r="E8" s="62">
        <f>INDEX('P1'!$D$7:$X$16,MATCH(Rel_Evo!$D$5,Concorrentes!$C$6:$C$15,0),E$6)</f>
        <v>10</v>
      </c>
      <c r="F8" s="62">
        <f>INDEX('P1'!$D$7:$X$16,MATCH(Rel_Evo!$D$5,Concorrentes!$C$6:$C$15,0),F$6)</f>
        <v>30.000000000000004</v>
      </c>
      <c r="G8" s="62">
        <f>INDEX('P1'!$D$7:$X$16,MATCH(Rel_Evo!$D$5,Concorrentes!$C$6:$C$15,0),G$6)</f>
        <v>75</v>
      </c>
      <c r="H8" s="62">
        <f>INDEX('P1'!$D$7:$X$16,MATCH(Rel_Evo!$D$5,Concorrentes!$C$6:$C$15,0),H$6)</f>
        <v>30.000000000000004</v>
      </c>
      <c r="I8" s="62">
        <f>INDEX('P1'!$D$7:$X$16,MATCH(Rel_Evo!$D$5,Concorrentes!$C$6:$C$15,0),I$6)</f>
        <v>60</v>
      </c>
      <c r="J8" s="62">
        <f>INDEX('P1'!$D$7:$X$16,MATCH(Rel_Evo!$D$5,Concorrentes!$C$6:$C$15,0),J$6)</f>
        <v>60.000000000000007</v>
      </c>
      <c r="K8" s="62">
        <f>INDEX('P1'!$D$7:$X$16,MATCH(Rel_Evo!$D$5,Concorrentes!$C$6:$C$15,0),K$6)</f>
        <v>60.000000000000007</v>
      </c>
      <c r="L8" s="62">
        <f>INDEX('P1'!$D$7:$X$16,MATCH(Rel_Evo!$D$5,Concorrentes!$C$6:$C$15,0),L$6)</f>
        <v>75</v>
      </c>
      <c r="M8" s="62" t="str">
        <f>INDEX('P1'!$D$7:$X$16,MATCH(Rel_Evo!$D$5,Concorrentes!$C$6:$C$15,0),M$6)</f>
        <v/>
      </c>
      <c r="N8" s="62" t="str">
        <f>INDEX('P1'!$D$7:$X$16,MATCH(Rel_Evo!$D$5,Concorrentes!$C$6:$C$15,0),N$6)</f>
        <v/>
      </c>
    </row>
    <row r="9" spans="1:16384" ht="42" customHeight="1">
      <c r="C9" s="62" t="s">
        <v>52</v>
      </c>
      <c r="D9" s="62">
        <f>INDEX('P2'!$D$7:$X$16,MATCH(Rel_Evo!$D$5,Concorrentes!$C$6:$C$15,0),D$6)</f>
        <v>540</v>
      </c>
      <c r="E9" s="62">
        <f>INDEX('P2'!$D$7:$X$16,MATCH(Rel_Evo!$D$5,Concorrentes!$C$6:$C$15,0),E$6)</f>
        <v>45</v>
      </c>
      <c r="F9" s="62">
        <f>INDEX('P2'!$D$7:$X$16,MATCH(Rel_Evo!$D$5,Concorrentes!$C$6:$C$15,0),F$6)</f>
        <v>50</v>
      </c>
      <c r="G9" s="62">
        <f>INDEX('P2'!$D$7:$X$16,MATCH(Rel_Evo!$D$5,Concorrentes!$C$6:$C$15,0),G$6)</f>
        <v>75</v>
      </c>
      <c r="H9" s="62">
        <f>INDEX('P2'!$D$7:$X$16,MATCH(Rel_Evo!$D$5,Concorrentes!$C$6:$C$15,0),H$6)</f>
        <v>30.000000000000004</v>
      </c>
      <c r="I9" s="62">
        <f>INDEX('P2'!$D$7:$X$16,MATCH(Rel_Evo!$D$5,Concorrentes!$C$6:$C$15,0),I$6)</f>
        <v>30</v>
      </c>
      <c r="J9" s="62">
        <f>INDEX('P2'!$D$7:$X$16,MATCH(Rel_Evo!$D$5,Concorrentes!$C$6:$C$15,0),J$6)</f>
        <v>100</v>
      </c>
      <c r="K9" s="62">
        <f>INDEX('P2'!$D$7:$X$16,MATCH(Rel_Evo!$D$5,Concorrentes!$C$6:$C$15,0),K$6)</f>
        <v>60.000000000000007</v>
      </c>
      <c r="L9" s="62">
        <f>INDEX('P2'!$D$7:$X$16,MATCH(Rel_Evo!$D$5,Concorrentes!$C$6:$C$15,0),L$6)</f>
        <v>150</v>
      </c>
      <c r="M9" s="62" t="str">
        <f>INDEX('P2'!$D$7:$X$16,MATCH(Rel_Evo!$D$5,Concorrentes!$C$6:$C$15,0),M$6)</f>
        <v/>
      </c>
      <c r="N9" s="62" t="str">
        <f>INDEX('P2'!$D$7:$X$16,MATCH(Rel_Evo!$D$5,Concorrentes!$C$6:$C$15,0),N$6)</f>
        <v/>
      </c>
    </row>
    <row r="10" spans="1:16384" ht="42" customHeight="1">
      <c r="C10" s="62" t="s">
        <v>51</v>
      </c>
      <c r="D10" s="62">
        <f>IFERROR(D9-D8,"")</f>
        <v>140</v>
      </c>
      <c r="E10" s="62">
        <f t="shared" ref="E10:N10" si="0">IFERROR(E9-E8,"")</f>
        <v>35</v>
      </c>
      <c r="F10" s="62">
        <f t="shared" si="0"/>
        <v>19.999999999999996</v>
      </c>
      <c r="G10" s="62">
        <f t="shared" si="0"/>
        <v>0</v>
      </c>
      <c r="H10" s="62">
        <f t="shared" si="0"/>
        <v>0</v>
      </c>
      <c r="I10" s="62">
        <f t="shared" si="0"/>
        <v>-30</v>
      </c>
      <c r="J10" s="62">
        <f t="shared" si="0"/>
        <v>39.999999999999993</v>
      </c>
      <c r="K10" s="62">
        <f t="shared" si="0"/>
        <v>0</v>
      </c>
      <c r="L10" s="62">
        <f t="shared" si="0"/>
        <v>75</v>
      </c>
      <c r="M10" s="62" t="str">
        <f t="shared" si="0"/>
        <v/>
      </c>
      <c r="N10" s="62" t="str">
        <f t="shared" si="0"/>
        <v/>
      </c>
    </row>
    <row r="11" spans="1:16384" ht="42" customHeight="1">
      <c r="C11" s="62" t="s">
        <v>53</v>
      </c>
      <c r="D11" s="107" t="str">
        <f>IF(D10="","",IF(D10&gt;0,"Mejorado",IF(D10&lt;0,"Empeorado","Se Há Mantenido")))</f>
        <v>Mejorado</v>
      </c>
      <c r="E11" s="107" t="str">
        <f>IF(E10="","",IF(E10&gt;0,"Mejorado",IF(E10&lt;0,"Empeorado","Se Ha Mantenido")))</f>
        <v>Mejorado</v>
      </c>
      <c r="F11" s="107" t="str">
        <f>IF(F10="","",IF(F10&gt;0,"Mejorado",IF(F10&lt;0,"Empeorado","Se Ha Mantenido")))</f>
        <v>Mejorado</v>
      </c>
      <c r="G11" s="107" t="str">
        <f>IF(G10="","",IF(G10&gt;0,"Mejorado",IF(G10&lt;0,"Empeorado","Se Ha Mantenido")))</f>
        <v>Se Ha Mantenido</v>
      </c>
      <c r="H11" s="107" t="str">
        <f>IF(H10="","",IF(H10&gt;0,"Mejorado",IF(H10&lt;0,"Empeorado","Se Ha Mantenido")))</f>
        <v>Se Ha Mantenido</v>
      </c>
      <c r="I11" s="107" t="str">
        <f>IF(I10="","",IF(I10&gt;0,"Mejorado",IF(I10&lt;0,"Empeorado","Se Ha Mantenido")))</f>
        <v>Empeorado</v>
      </c>
      <c r="J11" s="107" t="str">
        <f>IF(J10="","",IF(J10&gt;0,"Mejorado",IF(J10&lt;0,"Empeorado","Se Ha Mantenido")))</f>
        <v>Mejorado</v>
      </c>
      <c r="K11" s="107" t="str">
        <f>IF(K10="","",IF(K10&gt;0,"Mejorado",IF(K10&lt;0,"Empeorado","Se Ha Mantenido")))</f>
        <v>Se Ha Mantenido</v>
      </c>
      <c r="L11" s="107" t="str">
        <f>IF(L10="","",IF(L10&gt;0,"Mejorado",IF(L10&lt;0,"Empeorado","Se Ha Mantenido")))</f>
        <v>Mejorado</v>
      </c>
      <c r="M11" s="107" t="str">
        <f>IF(M10="","",IF(M10&gt;0,"Mejorado",IF(M10&lt;0,"Empeorado","Se Ha Mantenido")))</f>
        <v/>
      </c>
      <c r="N11" s="107" t="str">
        <f>IF(N10="","",IF(N10&gt;0,"Mejorado",IF(N10&lt;0,"Empeorado","Se Ha Mantenido")))</f>
        <v/>
      </c>
    </row>
    <row r="12" spans="1:16384" ht="30" customHeight="1"/>
    <row r="13" spans="1:16384" ht="30" customHeight="1"/>
    <row r="14" spans="1:16384" ht="30" customHeight="1"/>
    <row r="15" spans="1:16384" ht="30" customHeight="1"/>
    <row r="16" spans="1:16384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</sheetData>
  <sheetProtection algorithmName="SHA-512" hashValue="LKh6ti2TJPd4WRsb0l9eAvUKdj034qBN5jI99TqBrv5AUmNVD7PmpkWbmHj27hXAhTTQc3JcG5dJGAvcWiA8PA==" saltValue="fsZ23p+vNl6X5oBmR2BEgg==" spinCount="100000" sheet="1" objects="1" scenarios="1" selectLockedCells="1"/>
  <mergeCells count="1">
    <mergeCell ref="D5:F5"/>
  </mergeCells>
  <conditionalFormatting sqref="E7:N11">
    <cfRule type="expression" dxfId="11" priority="8">
      <formula>E$7=0</formula>
    </cfRule>
  </conditionalFormatting>
  <conditionalFormatting sqref="D11:N11">
    <cfRule type="cellIs" dxfId="10" priority="5" operator="equal">
      <formula>"Se Ha Mantenido"</formula>
    </cfRule>
    <cfRule type="cellIs" dxfId="9" priority="6" operator="equal">
      <formula>"Empeorado"</formula>
    </cfRule>
    <cfRule type="cellIs" dxfId="8" priority="7" operator="equal">
      <formula>"Mejorado"</formula>
    </cfRule>
  </conditionalFormatting>
  <dataValidations count="1">
    <dataValidation type="list" allowBlank="1" showInputMessage="1" showErrorMessage="1" sqref="D5:F5" xr:uid="{8617C3D0-7475-4A09-B3A0-EEE2B9DD63C3}">
      <formula1>empresas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B959-7060-4B47-8596-0BDE9DB86DA6}">
  <dimension ref="A1:XFD587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/>
    </sheetView>
  </sheetViews>
  <sheetFormatPr defaultColWidth="11" defaultRowHeight="15.75"/>
  <cols>
    <col min="1" max="1" width="2.125" style="41" customWidth="1"/>
    <col min="2" max="2" width="1.375" style="41" customWidth="1"/>
    <col min="3" max="3" width="17.875" style="41" customWidth="1"/>
    <col min="4" max="4" width="11.625" style="41" customWidth="1"/>
    <col min="5" max="14" width="13.375" style="41" customWidth="1"/>
    <col min="15" max="23" width="10.75" style="41" customWidth="1"/>
    <col min="24" max="16384" width="11" style="41"/>
  </cols>
  <sheetData>
    <row r="1" spans="1:16384" s="84" customFormat="1" ht="39" customHeight="1">
      <c r="E1" s="42"/>
    </row>
    <row r="2" spans="1:16384" s="38" customFormat="1" ht="30" customHeight="1">
      <c r="C2" s="39"/>
      <c r="D2" s="40"/>
      <c r="E2" s="40"/>
      <c r="F2" s="40"/>
      <c r="G2" s="40"/>
      <c r="H2" s="40"/>
      <c r="I2" s="40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9.6" customHeight="1">
      <c r="C4" s="43"/>
      <c r="D4" s="44"/>
      <c r="E4" s="44"/>
      <c r="F4" s="44"/>
      <c r="G4" s="44"/>
      <c r="H4" s="44"/>
      <c r="I4" s="44"/>
    </row>
    <row r="5" spans="1:16384" s="60" customFormat="1" ht="30" customHeight="1">
      <c r="C5" s="108" t="s">
        <v>91</v>
      </c>
      <c r="D5" s="119" t="s">
        <v>35</v>
      </c>
      <c r="E5" s="120"/>
      <c r="F5" s="108" t="s">
        <v>92</v>
      </c>
      <c r="G5" s="119" t="s">
        <v>34</v>
      </c>
      <c r="H5" s="120"/>
      <c r="I5" s="61" t="s">
        <v>57</v>
      </c>
      <c r="J5" s="119" t="s">
        <v>58</v>
      </c>
      <c r="K5" s="120"/>
      <c r="L5" s="67" t="s">
        <v>96</v>
      </c>
    </row>
    <row r="6" spans="1:16384" s="63" customFormat="1" ht="11.1" customHeight="1">
      <c r="C6" s="64"/>
      <c r="D6" s="63">
        <v>1</v>
      </c>
      <c r="E6" s="63">
        <v>3</v>
      </c>
      <c r="F6" s="63">
        <v>5</v>
      </c>
      <c r="G6" s="63">
        <v>7</v>
      </c>
      <c r="H6" s="63">
        <v>9</v>
      </c>
      <c r="I6" s="63">
        <v>11</v>
      </c>
      <c r="J6" s="63">
        <v>13</v>
      </c>
      <c r="K6" s="63">
        <v>15</v>
      </c>
      <c r="L6" s="63">
        <v>17</v>
      </c>
      <c r="M6" s="63">
        <v>19</v>
      </c>
      <c r="N6" s="63">
        <v>21</v>
      </c>
    </row>
    <row r="7" spans="1:16384" ht="47.65" customHeight="1">
      <c r="C7" s="62"/>
      <c r="D7" s="62" t="s">
        <v>42</v>
      </c>
      <c r="E7" s="62" t="s">
        <v>73</v>
      </c>
      <c r="F7" s="62" t="s">
        <v>74</v>
      </c>
      <c r="G7" s="62" t="s">
        <v>75</v>
      </c>
      <c r="H7" s="62" t="s">
        <v>76</v>
      </c>
      <c r="I7" s="62" t="s">
        <v>77</v>
      </c>
      <c r="J7" s="62" t="s">
        <v>78</v>
      </c>
      <c r="K7" s="62" t="s">
        <v>79</v>
      </c>
      <c r="L7" s="62" t="s">
        <v>80</v>
      </c>
      <c r="M7" s="62">
        <v>0</v>
      </c>
      <c r="N7" s="62">
        <v>0</v>
      </c>
    </row>
    <row r="8" spans="1:16384" ht="42" customHeight="1">
      <c r="C8" s="62" t="s">
        <v>35</v>
      </c>
      <c r="D8" s="62">
        <v>550</v>
      </c>
      <c r="E8" s="62">
        <v>20</v>
      </c>
      <c r="F8" s="62">
        <v>20</v>
      </c>
      <c r="G8" s="62">
        <v>60</v>
      </c>
      <c r="H8" s="62">
        <v>70</v>
      </c>
      <c r="I8" s="62">
        <v>89.999999999999986</v>
      </c>
      <c r="J8" s="62">
        <v>160</v>
      </c>
      <c r="K8" s="62">
        <v>10</v>
      </c>
      <c r="L8" s="62">
        <v>120</v>
      </c>
      <c r="M8" s="62" t="s">
        <v>97</v>
      </c>
      <c r="N8" s="62" t="s">
        <v>97</v>
      </c>
    </row>
    <row r="9" spans="1:16384" ht="42" customHeight="1">
      <c r="C9" s="62" t="s">
        <v>34</v>
      </c>
      <c r="D9" s="62">
        <v>480</v>
      </c>
      <c r="E9" s="62">
        <v>30.000000000000004</v>
      </c>
      <c r="F9" s="62">
        <v>70</v>
      </c>
      <c r="G9" s="62">
        <v>44.999999999999993</v>
      </c>
      <c r="H9" s="62">
        <v>80</v>
      </c>
      <c r="I9" s="62">
        <v>44.999999999999993</v>
      </c>
      <c r="J9" s="62">
        <v>100</v>
      </c>
      <c r="K9" s="62">
        <v>20</v>
      </c>
      <c r="L9" s="62">
        <v>89.999999999999986</v>
      </c>
      <c r="M9" s="62" t="s">
        <v>97</v>
      </c>
      <c r="N9" s="62" t="s">
        <v>97</v>
      </c>
    </row>
    <row r="10" spans="1:16384" ht="42" customHeight="1">
      <c r="C10" s="62" t="s">
        <v>51</v>
      </c>
      <c r="D10" s="62">
        <v>-70</v>
      </c>
      <c r="E10" s="62">
        <v>10.000000000000004</v>
      </c>
      <c r="F10" s="62">
        <v>50</v>
      </c>
      <c r="G10" s="62">
        <v>-15.000000000000007</v>
      </c>
      <c r="H10" s="62">
        <v>10</v>
      </c>
      <c r="I10" s="62">
        <v>-44.999999999999993</v>
      </c>
      <c r="J10" s="62">
        <v>-60</v>
      </c>
      <c r="K10" s="62">
        <v>10</v>
      </c>
      <c r="L10" s="62">
        <v>-30.000000000000014</v>
      </c>
      <c r="M10" s="62" t="s">
        <v>97</v>
      </c>
      <c r="N10" s="62" t="s">
        <v>97</v>
      </c>
    </row>
    <row r="11" spans="1:16384" ht="42" customHeight="1">
      <c r="C11" s="62" t="s">
        <v>53</v>
      </c>
      <c r="D11" s="107" t="s">
        <v>98</v>
      </c>
      <c r="E11" s="107" t="s">
        <v>99</v>
      </c>
      <c r="F11" s="107" t="s">
        <v>99</v>
      </c>
      <c r="G11" s="107" t="s">
        <v>98</v>
      </c>
      <c r="H11" s="107" t="s">
        <v>99</v>
      </c>
      <c r="I11" s="107" t="s">
        <v>98</v>
      </c>
      <c r="J11" s="107" t="s">
        <v>98</v>
      </c>
      <c r="K11" s="107" t="s">
        <v>99</v>
      </c>
      <c r="L11" s="107" t="s">
        <v>98</v>
      </c>
      <c r="M11" s="107" t="s">
        <v>97</v>
      </c>
      <c r="N11" s="107" t="s">
        <v>97</v>
      </c>
    </row>
    <row r="12" spans="1:16384" ht="30" customHeight="1"/>
    <row r="13" spans="1:16384" ht="30" customHeight="1"/>
    <row r="14" spans="1:16384" ht="30" customHeight="1"/>
    <row r="15" spans="1:16384" ht="30" customHeight="1"/>
    <row r="16" spans="1:16384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</sheetData>
  <sheetProtection algorithmName="SHA-512" hashValue="2oig6sc8+jIgJPQY3FZQDW/W/c4Gyd83jnphwMbwrnlalrkbf9IzS9sTDCH+xIg/CgMwDO6xqMVP4qJ+QjbrHw==" saltValue="vvJ5ZUokEL+tgjMY3RwA3g==" spinCount="100000" sheet="1" objects="1" scenarios="1" selectLockedCells="1"/>
  <mergeCells count="3">
    <mergeCell ref="D5:E5"/>
    <mergeCell ref="G5:H5"/>
    <mergeCell ref="J5:K5"/>
  </mergeCells>
  <conditionalFormatting sqref="D7:N10">
    <cfRule type="expression" dxfId="4" priority="5">
      <formula>D$7=0</formula>
    </cfRule>
  </conditionalFormatting>
  <conditionalFormatting sqref="E11:N11">
    <cfRule type="expression" dxfId="3" priority="4">
      <formula>E$7=0</formula>
    </cfRule>
  </conditionalFormatting>
  <conditionalFormatting sqref="D11:N11">
    <cfRule type="cellIs" dxfId="2" priority="1" operator="equal">
      <formula>"Se Ha Mantenido"</formula>
    </cfRule>
    <cfRule type="cellIs" dxfId="1" priority="2" operator="equal">
      <formula>"Empeorado"</formula>
    </cfRule>
    <cfRule type="cellIs" dxfId="0" priority="3" operator="equal">
      <formula>"Mejorado"</formula>
    </cfRule>
  </conditionalFormatting>
  <dataValidations count="1">
    <dataValidation type="list" allowBlank="1" showInputMessage="1" showErrorMessage="1" sqref="D5 G5" xr:uid="{9B22E38C-B514-48C8-9638-705C1A34F4E3}">
      <formula1>empresas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442E84-1273-471A-A217-A9DCE6490AFB}">
          <x14:formula1>
            <xm:f>Rel_Evo!$C$8:$C$9</xm:f>
          </x14:formula1>
          <xm:sqref>J5:K5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1B41-653A-4677-9337-E7C5197D4B5B}">
  <dimension ref="A1:XFD587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 activeCell="E5" sqref="E5:F5"/>
    </sheetView>
  </sheetViews>
  <sheetFormatPr defaultColWidth="11" defaultRowHeight="15.75"/>
  <cols>
    <col min="1" max="1" width="2.125" style="41" customWidth="1"/>
    <col min="2" max="2" width="1.375" style="41" customWidth="1"/>
    <col min="3" max="3" width="33.125" style="41" customWidth="1"/>
    <col min="4" max="4" width="1.5" style="41" customWidth="1"/>
    <col min="5" max="12" width="16" style="41" customWidth="1"/>
    <col min="13" max="13" width="13.375" style="41" customWidth="1"/>
    <col min="14" max="15" width="13.375" style="63" customWidth="1"/>
    <col min="16" max="24" width="10.75" style="63" customWidth="1"/>
    <col min="25" max="25" width="11" style="63"/>
    <col min="26" max="16384" width="11" style="41"/>
  </cols>
  <sheetData>
    <row r="1" spans="1:16384" s="75" customFormat="1" ht="39" customHeight="1">
      <c r="F1" s="42"/>
    </row>
    <row r="2" spans="1:16384" s="38" customFormat="1" ht="30" customHeight="1">
      <c r="C2" s="39"/>
      <c r="D2" s="39"/>
      <c r="E2" s="40"/>
      <c r="F2" s="40"/>
      <c r="G2" s="40"/>
      <c r="H2" s="40"/>
      <c r="I2" s="40"/>
      <c r="J2" s="40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9.6" customHeight="1">
      <c r="C4" s="43"/>
      <c r="D4" s="43"/>
      <c r="E4" s="44"/>
      <c r="F4" s="44"/>
      <c r="G4" s="44"/>
      <c r="H4" s="44"/>
      <c r="I4" s="44"/>
      <c r="J4" s="44"/>
    </row>
    <row r="5" spans="1:16384" s="60" customFormat="1" ht="27" customHeight="1">
      <c r="C5" s="79" t="s">
        <v>60</v>
      </c>
      <c r="D5" s="61"/>
      <c r="E5" s="93" t="s">
        <v>36</v>
      </c>
      <c r="F5" s="94"/>
      <c r="G5" s="61"/>
      <c r="H5" s="61"/>
      <c r="I5" s="61"/>
      <c r="J5" s="61"/>
      <c r="K5" s="61"/>
      <c r="L5" s="61"/>
      <c r="M5" s="61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16384" s="63" customFormat="1" ht="8.1" customHeight="1">
      <c r="C6" s="65"/>
      <c r="D6" s="65"/>
      <c r="E6" s="66">
        <v>1</v>
      </c>
      <c r="F6" s="66">
        <v>3</v>
      </c>
      <c r="G6" s="66">
        <v>5</v>
      </c>
      <c r="H6" s="66">
        <v>7</v>
      </c>
      <c r="I6" s="66">
        <v>9</v>
      </c>
      <c r="J6" s="66">
        <v>11</v>
      </c>
      <c r="K6" s="66">
        <v>13</v>
      </c>
      <c r="L6" s="66">
        <v>15</v>
      </c>
      <c r="M6" s="63">
        <v>17</v>
      </c>
    </row>
    <row r="7" spans="1:16384" ht="8.1" customHeight="1"/>
    <row r="8" spans="1:16384" s="48" customFormat="1" ht="25.5" customHeight="1">
      <c r="C8" s="68" t="s">
        <v>94</v>
      </c>
      <c r="D8" s="68"/>
      <c r="E8" s="68" t="s">
        <v>62</v>
      </c>
      <c r="G8" s="76"/>
      <c r="J8" s="76"/>
      <c r="N8" s="64"/>
      <c r="O8" s="63">
        <v>3</v>
      </c>
      <c r="P8" s="63">
        <v>5</v>
      </c>
      <c r="Q8" s="63">
        <v>7</v>
      </c>
      <c r="R8" s="63">
        <v>9</v>
      </c>
      <c r="S8" s="63">
        <v>11</v>
      </c>
      <c r="T8" s="63">
        <v>13</v>
      </c>
      <c r="U8" s="63">
        <v>15</v>
      </c>
      <c r="V8" s="63">
        <v>17</v>
      </c>
      <c r="W8" s="63">
        <v>19</v>
      </c>
      <c r="X8" s="63">
        <v>21</v>
      </c>
      <c r="Y8" s="44"/>
    </row>
    <row r="9" spans="1:16384" s="48" customFormat="1" ht="35.65" customHeight="1">
      <c r="C9" s="69">
        <f>INDEX('P1'!$D$7:$X$16,MATCH($E$5,Concorrentes!$C$6:$C$15,0),E$6)</f>
        <v>400</v>
      </c>
      <c r="N9" s="83">
        <f>COUNTA(_xlnm.Criteria)</f>
        <v>8</v>
      </c>
      <c r="O9" s="83" t="str">
        <f>Rel_Comp!E7</f>
        <v>Criterio 1</v>
      </c>
      <c r="P9" s="83" t="str">
        <f>Rel_Comp!F7</f>
        <v>Criterio 2</v>
      </c>
      <c r="Q9" s="83" t="str">
        <f>Rel_Comp!G7</f>
        <v>Criterio 3</v>
      </c>
      <c r="R9" s="83" t="str">
        <f>Rel_Comp!H7</f>
        <v>Criterio 4</v>
      </c>
      <c r="S9" s="83" t="str">
        <f>Rel_Comp!I7</f>
        <v>Criterio 5</v>
      </c>
      <c r="T9" s="83" t="str">
        <f>Rel_Comp!J7</f>
        <v>Criterio 6</v>
      </c>
      <c r="U9" s="83" t="str">
        <f>Rel_Comp!K7</f>
        <v>Criterio 7</v>
      </c>
      <c r="V9" s="83" t="str">
        <f>Rel_Comp!L7</f>
        <v>Criterio 8</v>
      </c>
      <c r="W9" s="83">
        <f>Rel_Comp!M7</f>
        <v>0</v>
      </c>
      <c r="X9" s="83">
        <f>Rel_Comp!N7</f>
        <v>0</v>
      </c>
      <c r="Y9" s="44"/>
    </row>
    <row r="10" spans="1:16384" s="48" customFormat="1" ht="25.5" customHeight="1">
      <c r="C10" s="68" t="s">
        <v>58</v>
      </c>
      <c r="N10" s="83" t="s">
        <v>71</v>
      </c>
      <c r="O10" s="83">
        <f>INDEX('P1'!$D$7:$X$16,MATCH($E$5,Concorrentes!$C$6:$C$15,0),O$8)</f>
        <v>10</v>
      </c>
      <c r="P10" s="83">
        <f>INDEX('P1'!$D$7:$X$16,MATCH($E$5,Concorrentes!$C$6:$C$15,0),P$8)</f>
        <v>30.000000000000004</v>
      </c>
      <c r="Q10" s="83">
        <f>INDEX('P1'!$D$7:$X$16,MATCH($E$5,Concorrentes!$C$6:$C$15,0),Q$8)</f>
        <v>75</v>
      </c>
      <c r="R10" s="83">
        <f>INDEX('P1'!$D$7:$X$16,MATCH($E$5,Concorrentes!$C$6:$C$15,0),R$8)</f>
        <v>30.000000000000004</v>
      </c>
      <c r="S10" s="83">
        <f>INDEX('P1'!$D$7:$X$16,MATCH($E$5,Concorrentes!$C$6:$C$15,0),S$8)</f>
        <v>60</v>
      </c>
      <c r="T10" s="83">
        <f>INDEX('P1'!$D$7:$X$16,MATCH($E$5,Concorrentes!$C$6:$C$15,0),T$8)</f>
        <v>60.000000000000007</v>
      </c>
      <c r="U10" s="83">
        <f>INDEX('P1'!$D$7:$X$16,MATCH($E$5,Concorrentes!$C$6:$C$15,0),U$8)</f>
        <v>60.000000000000007</v>
      </c>
      <c r="V10" s="83">
        <f>INDEX('P1'!$D$7:$X$16,MATCH($E$5,Concorrentes!$C$6:$C$15,0),V$8)</f>
        <v>75</v>
      </c>
      <c r="W10" s="83" t="str">
        <f>INDEX('P1'!$D$7:$X$16,MATCH($E$5,Concorrentes!$C$6:$C$15,0),W$8)</f>
        <v/>
      </c>
      <c r="X10" s="83" t="str">
        <f>INDEX('P1'!$D$7:$X$16,MATCH($E$5,Concorrentes!$C$6:$C$15,0),X$8)</f>
        <v/>
      </c>
      <c r="Y10" s="44"/>
    </row>
    <row r="11" spans="1:16384" s="48" customFormat="1" ht="35.65" customHeight="1">
      <c r="C11" s="69">
        <f>INDEX('P2'!$D$7:$X$16,MATCH($E$5,Concorrentes!$C$6:$C$15,0),E$6)</f>
        <v>540</v>
      </c>
      <c r="N11" s="83" t="s">
        <v>72</v>
      </c>
      <c r="O11" s="83">
        <f>INDEX('P2'!$D$7:$X$16,MATCH($E$5,Concorrentes!$C$6:$C$15,0),O$8)</f>
        <v>45</v>
      </c>
      <c r="P11" s="83">
        <f>INDEX('P2'!$D$7:$X$16,MATCH($E$5,Concorrentes!$C$6:$C$15,0),P$8)</f>
        <v>50</v>
      </c>
      <c r="Q11" s="83">
        <f>INDEX('P2'!$D$7:$X$16,MATCH($E$5,Concorrentes!$C$6:$C$15,0),Q$8)</f>
        <v>75</v>
      </c>
      <c r="R11" s="83">
        <f>INDEX('P2'!$D$7:$X$16,MATCH($E$5,Concorrentes!$C$6:$C$15,0),R$8)</f>
        <v>30.000000000000004</v>
      </c>
      <c r="S11" s="83">
        <f>INDEX('P2'!$D$7:$X$16,MATCH($E$5,Concorrentes!$C$6:$C$15,0),S$8)</f>
        <v>30</v>
      </c>
      <c r="T11" s="83">
        <f>INDEX('P2'!$D$7:$X$16,MATCH($E$5,Concorrentes!$C$6:$C$15,0),T$8)</f>
        <v>100</v>
      </c>
      <c r="U11" s="83">
        <f>INDEX('P2'!$D$7:$X$16,MATCH($E$5,Concorrentes!$C$6:$C$15,0),U$8)</f>
        <v>60.000000000000007</v>
      </c>
      <c r="V11" s="83">
        <f>INDEX('P2'!$D$7:$X$16,MATCH($E$5,Concorrentes!$C$6:$C$15,0),V$8)</f>
        <v>150</v>
      </c>
      <c r="W11" s="83" t="str">
        <f>INDEX('P2'!$D$7:$X$16,MATCH($E$5,Concorrentes!$C$6:$C$15,0),W$8)</f>
        <v/>
      </c>
      <c r="X11" s="83" t="str">
        <f>INDEX('P2'!$D$7:$X$16,MATCH($E$5,Concorrentes!$C$6:$C$15,0),X$8)</f>
        <v/>
      </c>
      <c r="Y11" s="44"/>
    </row>
    <row r="12" spans="1:16384" s="48" customFormat="1" ht="25.5" customHeight="1">
      <c r="C12" s="68" t="s">
        <v>51</v>
      </c>
      <c r="E12" s="68" t="s">
        <v>63</v>
      </c>
      <c r="N12" s="44" t="s">
        <v>64</v>
      </c>
      <c r="O12" s="44">
        <f>IFERROR(O10-O11,0)</f>
        <v>-35</v>
      </c>
      <c r="P12" s="44">
        <f t="shared" ref="P12:X12" si="0">IFERROR(P10-P11,0)</f>
        <v>-19.999999999999996</v>
      </c>
      <c r="Q12" s="44">
        <f t="shared" si="0"/>
        <v>0</v>
      </c>
      <c r="R12" s="44">
        <f t="shared" si="0"/>
        <v>0</v>
      </c>
      <c r="S12" s="44">
        <f t="shared" si="0"/>
        <v>30</v>
      </c>
      <c r="T12" s="44">
        <f t="shared" si="0"/>
        <v>-39.999999999999993</v>
      </c>
      <c r="U12" s="44">
        <f t="shared" si="0"/>
        <v>0</v>
      </c>
      <c r="V12" s="44">
        <f t="shared" si="0"/>
        <v>-75</v>
      </c>
      <c r="W12" s="44">
        <f t="shared" si="0"/>
        <v>0</v>
      </c>
      <c r="X12" s="44">
        <f t="shared" si="0"/>
        <v>0</v>
      </c>
      <c r="Y12" s="44"/>
    </row>
    <row r="13" spans="1:16384" s="48" customFormat="1" ht="35.65" customHeight="1">
      <c r="C13" s="69">
        <f>IFERROR(C11-C9,"")</f>
        <v>140</v>
      </c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16384" s="48" customFormat="1" ht="25.5" customHeight="1">
      <c r="C14" s="68" t="s">
        <v>61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16384" ht="35.65" customHeight="1">
      <c r="C15" s="70">
        <f>(AVERAGE('P1'!$D$7:$D$16)+AVERAGE('P2'!$D$7:$D$16))/2</f>
        <v>511.42857142857144</v>
      </c>
    </row>
    <row r="16" spans="1:16384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</sheetData>
  <sheetProtection algorithmName="SHA-512" hashValue="Kli6nDyXZpnCShWllKzwnAIYMF3AJlu3inCxfhLQGzhgz6wxRkhyaOzd2CVb20+YwkRIL5x0o8JpYH9npw7CKQ==" saltValue="bD4SFOq8SzLEhyqHA2o8QQ==" spinCount="100000" sheet="1" objects="1" scenarios="1" selectLockedCells="1"/>
  <mergeCells count="1">
    <mergeCell ref="E5:F5"/>
  </mergeCells>
  <dataValidations count="1">
    <dataValidation type="list" allowBlank="1" showInputMessage="1" showErrorMessage="1" sqref="E5" xr:uid="{21631161-9047-48DF-94E6-13E971AA74F7}">
      <formula1>empresas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5484-8230-483D-9E15-D15A4DD2BA19}">
  <dimension ref="A1:XFD587"/>
  <sheetViews>
    <sheetView showGridLines="0" zoomScale="90" zoomScaleNormal="90" zoomScalePageLayoutView="80" workbookViewId="0">
      <pane ySplit="2" topLeftCell="A3" activePane="bottomLeft" state="frozen"/>
      <selection activeCell="G3" sqref="G3"/>
      <selection pane="bottomLeft" activeCell="K5" activeCellId="2" sqref="E5:F5 H5:I5 K5:L5"/>
    </sheetView>
  </sheetViews>
  <sheetFormatPr defaultColWidth="11" defaultRowHeight="15.75"/>
  <cols>
    <col min="1" max="1" width="2.125" style="41" customWidth="1"/>
    <col min="2" max="2" width="1.375" style="41" customWidth="1"/>
    <col min="3" max="3" width="33.125" style="41" customWidth="1"/>
    <col min="4" max="4" width="1.5" style="41" customWidth="1"/>
    <col min="5" max="12" width="16" style="41" customWidth="1"/>
    <col min="13" max="13" width="13.375" style="41" customWidth="1"/>
    <col min="14" max="15" width="13.375" style="73" customWidth="1"/>
    <col min="16" max="24" width="10.75" style="73" customWidth="1"/>
    <col min="25" max="16384" width="11" style="41"/>
  </cols>
  <sheetData>
    <row r="1" spans="1:16384" s="37" customFormat="1" ht="39" customHeight="1">
      <c r="F1" s="42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16384" s="38" customFormat="1" ht="30" customHeight="1">
      <c r="C2" s="39"/>
      <c r="D2" s="39"/>
      <c r="E2" s="40"/>
      <c r="F2" s="40"/>
      <c r="G2" s="40"/>
      <c r="H2" s="40"/>
      <c r="I2" s="40"/>
      <c r="J2" s="40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9.6" customHeight="1">
      <c r="C4" s="43"/>
      <c r="D4" s="43"/>
      <c r="E4" s="44"/>
      <c r="F4" s="44"/>
      <c r="G4" s="44"/>
      <c r="H4" s="44"/>
      <c r="I4" s="44"/>
      <c r="J4" s="44"/>
    </row>
    <row r="5" spans="1:16384" s="60" customFormat="1" ht="27" customHeight="1">
      <c r="C5" s="61" t="s">
        <v>55</v>
      </c>
      <c r="D5" s="61"/>
      <c r="E5" s="119" t="s">
        <v>35</v>
      </c>
      <c r="F5" s="120"/>
      <c r="G5" s="61" t="s">
        <v>56</v>
      </c>
      <c r="H5" s="119" t="s">
        <v>82</v>
      </c>
      <c r="I5" s="120"/>
      <c r="J5" s="61" t="s">
        <v>57</v>
      </c>
      <c r="K5" s="119" t="s">
        <v>94</v>
      </c>
      <c r="L5" s="120"/>
      <c r="M5" s="67" t="s">
        <v>100</v>
      </c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</row>
    <row r="6" spans="1:16384" s="63" customFormat="1" ht="8.1" customHeight="1">
      <c r="C6" s="65"/>
      <c r="D6" s="65"/>
      <c r="E6" s="66">
        <v>1</v>
      </c>
      <c r="F6" s="66">
        <v>3</v>
      </c>
      <c r="G6" s="66">
        <v>5</v>
      </c>
      <c r="H6" s="66">
        <v>7</v>
      </c>
      <c r="I6" s="66">
        <v>9</v>
      </c>
      <c r="J6" s="66">
        <v>11</v>
      </c>
      <c r="K6" s="66">
        <v>13</v>
      </c>
      <c r="L6" s="66">
        <v>15</v>
      </c>
      <c r="M6" s="63">
        <v>17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16384" ht="8.1" customHeight="1"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spans="1:16384" s="48" customFormat="1" ht="25.5" customHeight="1">
      <c r="C8" s="68" t="s">
        <v>101</v>
      </c>
      <c r="D8" s="68"/>
      <c r="E8" s="68" t="s">
        <v>59</v>
      </c>
      <c r="G8" s="76" t="s">
        <v>102</v>
      </c>
      <c r="J8" s="76" t="s">
        <v>103</v>
      </c>
      <c r="N8" s="64"/>
      <c r="O8" s="63">
        <v>3</v>
      </c>
      <c r="P8" s="63">
        <v>5</v>
      </c>
      <c r="Q8" s="63">
        <v>7</v>
      </c>
      <c r="R8" s="63">
        <v>9</v>
      </c>
      <c r="S8" s="63">
        <v>11</v>
      </c>
      <c r="T8" s="63">
        <v>13</v>
      </c>
      <c r="U8" s="63">
        <v>15</v>
      </c>
      <c r="V8" s="63">
        <v>17</v>
      </c>
      <c r="W8" s="63">
        <v>19</v>
      </c>
      <c r="X8" s="63">
        <v>21</v>
      </c>
      <c r="Y8" s="44"/>
    </row>
    <row r="9" spans="1:16384" s="48" customFormat="1" ht="35.65" customHeight="1">
      <c r="C9" s="69">
        <v>550</v>
      </c>
      <c r="N9" s="83">
        <v>8</v>
      </c>
      <c r="O9" s="83" t="s">
        <v>73</v>
      </c>
      <c r="P9" s="83" t="s">
        <v>74</v>
      </c>
      <c r="Q9" s="83" t="s">
        <v>75</v>
      </c>
      <c r="R9" s="83" t="s">
        <v>76</v>
      </c>
      <c r="S9" s="83" t="s">
        <v>77</v>
      </c>
      <c r="T9" s="83" t="s">
        <v>78</v>
      </c>
      <c r="U9" s="83" t="s">
        <v>79</v>
      </c>
      <c r="V9" s="83" t="s">
        <v>80</v>
      </c>
      <c r="W9" s="83">
        <v>0</v>
      </c>
      <c r="X9" s="83">
        <v>0</v>
      </c>
      <c r="Y9" s="44"/>
    </row>
    <row r="10" spans="1:16384" s="48" customFormat="1" ht="25.5" customHeight="1">
      <c r="C10" s="68" t="s">
        <v>104</v>
      </c>
      <c r="N10" s="83" t="s">
        <v>35</v>
      </c>
      <c r="O10" s="83">
        <v>20</v>
      </c>
      <c r="P10" s="83">
        <v>20</v>
      </c>
      <c r="Q10" s="83">
        <v>60</v>
      </c>
      <c r="R10" s="83">
        <v>70</v>
      </c>
      <c r="S10" s="83">
        <v>89.999999999999986</v>
      </c>
      <c r="T10" s="83">
        <v>160</v>
      </c>
      <c r="U10" s="83">
        <v>10</v>
      </c>
      <c r="V10" s="83">
        <v>120</v>
      </c>
      <c r="W10" s="83" t="s">
        <v>97</v>
      </c>
      <c r="X10" s="83" t="s">
        <v>97</v>
      </c>
      <c r="Y10" s="44"/>
    </row>
    <row r="11" spans="1:16384" s="48" customFormat="1" ht="35.65" customHeight="1">
      <c r="C11" s="69">
        <v>505</v>
      </c>
      <c r="N11" s="83" t="s">
        <v>82</v>
      </c>
      <c r="O11" s="83">
        <v>10</v>
      </c>
      <c r="P11" s="83">
        <v>40</v>
      </c>
      <c r="Q11" s="83">
        <v>75</v>
      </c>
      <c r="R11" s="83">
        <v>60.000000000000007</v>
      </c>
      <c r="S11" s="83">
        <v>60</v>
      </c>
      <c r="T11" s="83">
        <v>100</v>
      </c>
      <c r="U11" s="83">
        <v>40</v>
      </c>
      <c r="V11" s="83">
        <v>120</v>
      </c>
      <c r="W11" s="83" t="s">
        <v>97</v>
      </c>
      <c r="X11" s="83" t="s">
        <v>97</v>
      </c>
      <c r="Y11" s="44"/>
    </row>
    <row r="12" spans="1:16384" s="48" customFormat="1" ht="25.5" customHeight="1">
      <c r="C12" s="68" t="s">
        <v>51</v>
      </c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1:16384" s="48" customFormat="1" ht="35.65" customHeight="1">
      <c r="C13" s="69">
        <v>45</v>
      </c>
      <c r="N13" s="44"/>
      <c r="O13" s="44">
        <v>20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16384" s="48" customFormat="1" ht="25.5" customHeight="1">
      <c r="C14" s="68" t="s">
        <v>54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16384" ht="35.65" customHeight="1">
      <c r="C15" s="70">
        <v>501.42857142857144</v>
      </c>
    </row>
    <row r="16" spans="1:16384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</sheetData>
  <sheetProtection algorithmName="SHA-512" hashValue="/xuqzdHAfIXVIgQHzuAe29dffFgw+Q/Adi2ie90XtDcdjbX+w6Pp7V9OL32zdt1UH8AZeFHF+Ex30PaUCb48hA==" saltValue="xVTEcS4sntsPtuZ8XlA2RA==" spinCount="100000" sheet="1" objects="1" scenarios="1" selectLockedCells="1"/>
  <mergeCells count="3">
    <mergeCell ref="E5:F5"/>
    <mergeCell ref="H5:I5"/>
    <mergeCell ref="K5:L5"/>
  </mergeCells>
  <dataValidations count="1">
    <dataValidation type="list" allowBlank="1" showInputMessage="1" showErrorMessage="1" sqref="E5 H5" xr:uid="{F7BA6950-19FD-4660-8850-FFE3E84996DF}">
      <formula1>empresas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37670F-042B-4958-B5E6-B3149DD6D1EF}">
          <x14:formula1>
            <xm:f>Rel_Evo!$C$8:$C$9</xm:f>
          </x14:formula1>
          <xm:sqref>K5:L5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XFD15"/>
  <sheetViews>
    <sheetView showGridLines="0" tabSelected="1" zoomScale="90" zoomScaleNormal="90" zoomScalePageLayoutView="80" workbookViewId="0">
      <pane ySplit="2" topLeftCell="A3" activePane="bottomLeft" state="frozen"/>
      <selection activeCell="G3" sqref="G3"/>
      <selection pane="bottomLeft" activeCell="C8" sqref="C8"/>
    </sheetView>
  </sheetViews>
  <sheetFormatPr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34.375" style="6" bestFit="1" customWidth="1"/>
    <col min="5" max="7" width="27.375" style="6" customWidth="1"/>
    <col min="8" max="8" width="12.625" style="6" customWidth="1"/>
    <col min="9" max="9" width="14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6384" s="1" customFormat="1" ht="39" customHeight="1"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7"/>
    </row>
    <row r="2" spans="1:16384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6384" customFormat="1" ht="44.25" customHeight="1">
      <c r="A3" s="110"/>
      <c r="B3" s="111"/>
      <c r="C3" s="112" t="s">
        <v>95</v>
      </c>
      <c r="D3" s="111"/>
      <c r="E3" s="113"/>
      <c r="F3" s="113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6384" s="11" customFormat="1" ht="50.25" customHeight="1">
      <c r="C5" s="20" t="s">
        <v>65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384" s="23" customFormat="1" ht="27" customHeight="1">
      <c r="A6" s="22"/>
      <c r="C6" s="24" t="s">
        <v>10</v>
      </c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6384" s="12" customFormat="1" ht="27" customHeight="1">
      <c r="A7" s="11"/>
      <c r="C7" s="96"/>
      <c r="D7" s="96"/>
      <c r="E7" s="96"/>
      <c r="F7" s="96"/>
      <c r="G7" s="96"/>
      <c r="H7" s="96"/>
      <c r="I7" s="26"/>
      <c r="J7" s="26"/>
      <c r="K7" s="26"/>
      <c r="L7" s="26"/>
      <c r="M7" s="32"/>
    </row>
    <row r="8" spans="1:16384" s="12" customFormat="1" ht="36" customHeight="1">
      <c r="A8" s="11"/>
      <c r="C8" s="121" t="s">
        <v>0</v>
      </c>
      <c r="D8" s="29" t="s">
        <v>66</v>
      </c>
      <c r="E8" s="98" t="s">
        <v>68</v>
      </c>
      <c r="F8" s="99"/>
      <c r="G8" s="99"/>
      <c r="H8" s="99"/>
      <c r="I8" s="100"/>
      <c r="J8" s="27"/>
    </row>
    <row r="9" spans="1:16384" s="12" customFormat="1" ht="8.25" customHeight="1">
      <c r="A9" s="11"/>
      <c r="C9" s="95"/>
      <c r="D9" s="95"/>
      <c r="E9" s="95"/>
      <c r="F9" s="95"/>
      <c r="G9" s="97"/>
      <c r="H9" s="95"/>
      <c r="I9" s="95"/>
    </row>
    <row r="10" spans="1:16384" s="12" customFormat="1" ht="36" customHeight="1">
      <c r="A10" s="11"/>
      <c r="C10" s="121" t="s">
        <v>1</v>
      </c>
      <c r="D10" s="29" t="s">
        <v>67</v>
      </c>
      <c r="E10" s="98" t="s">
        <v>69</v>
      </c>
      <c r="F10" s="99"/>
      <c r="G10" s="99"/>
      <c r="H10" s="99"/>
      <c r="I10" s="100"/>
      <c r="J10" s="27"/>
    </row>
    <row r="11" spans="1:16384" s="12" customFormat="1" ht="8.25" customHeight="1">
      <c r="A11" s="11"/>
      <c r="C11" s="95"/>
      <c r="D11" s="95"/>
      <c r="E11" s="95"/>
      <c r="F11" s="95"/>
      <c r="G11" s="95"/>
      <c r="H11" s="95"/>
      <c r="I11" s="95"/>
    </row>
    <row r="12" spans="1:16384" s="12" customFormat="1" ht="36" customHeight="1">
      <c r="A12" s="11"/>
      <c r="C12" s="121" t="s">
        <v>2</v>
      </c>
      <c r="D12" s="29" t="s">
        <v>27</v>
      </c>
      <c r="E12" s="98" t="s">
        <v>70</v>
      </c>
      <c r="F12" s="99"/>
      <c r="G12" s="99"/>
      <c r="H12" s="99"/>
      <c r="I12" s="100"/>
      <c r="J12" s="27"/>
    </row>
    <row r="13" spans="1:16384" s="12" customFormat="1" ht="8.25" customHeight="1">
      <c r="A13" s="11"/>
      <c r="C13" s="95"/>
      <c r="D13" s="95"/>
      <c r="E13" s="95"/>
      <c r="F13" s="95"/>
      <c r="G13" s="95"/>
      <c r="H13" s="95"/>
      <c r="I13" s="95"/>
    </row>
    <row r="14" spans="1:16384" s="12" customFormat="1" ht="36" customHeight="1">
      <c r="A14" s="11"/>
      <c r="C14" s="121" t="s">
        <v>3</v>
      </c>
      <c r="D14" s="29" t="s">
        <v>4</v>
      </c>
      <c r="E14" s="101" t="s">
        <v>26</v>
      </c>
      <c r="F14" s="99"/>
      <c r="G14" s="99"/>
      <c r="H14" s="99"/>
      <c r="I14" s="100"/>
      <c r="J14" s="27"/>
    </row>
    <row r="15" spans="1:16384" s="12" customFormat="1" ht="8.25" customHeight="1">
      <c r="A15" s="11"/>
      <c r="C15" s="95"/>
      <c r="D15" s="95"/>
      <c r="E15" s="95"/>
      <c r="F15" s="95"/>
      <c r="G15" s="95"/>
      <c r="H15" s="95"/>
      <c r="I15" s="95"/>
    </row>
  </sheetData>
  <sheetProtection algorithmName="SHA-512" hashValue="ajH5i/I3Ow5+2giWph45Ei4shPn2n5P9QBXn2kNmKYHWuTzMvdbAZV5DQzhSeH2OY5dN4lcStf6zZDIMRA+xOA==" saltValue="yFP8H/HFyWuMDU6o5FtHBg==" spinCount="100000" sheet="1" objects="1" scenarios="1" selectLockedCells="1"/>
  <mergeCells count="14">
    <mergeCell ref="C1:D1"/>
    <mergeCell ref="E1:F1"/>
    <mergeCell ref="G1:H1"/>
    <mergeCell ref="I1:J1"/>
    <mergeCell ref="K1:L1"/>
    <mergeCell ref="C15:I15"/>
    <mergeCell ref="C7:H7"/>
    <mergeCell ref="C9:I9"/>
    <mergeCell ref="C11:I11"/>
    <mergeCell ref="C13:I13"/>
    <mergeCell ref="E8:I8"/>
    <mergeCell ref="E10:I10"/>
    <mergeCell ref="E12:I12"/>
    <mergeCell ref="E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</vt:i4>
      </vt:variant>
    </vt:vector>
  </HeadingPairs>
  <TitlesOfParts>
    <vt:vector size="14" baseType="lpstr">
      <vt:lpstr>Critérios</vt:lpstr>
      <vt:lpstr>Concorrentes</vt:lpstr>
      <vt:lpstr>P1</vt:lpstr>
      <vt:lpstr>P2</vt:lpstr>
      <vt:lpstr>Rel_Evo</vt:lpstr>
      <vt:lpstr>Rel_Comp</vt:lpstr>
      <vt:lpstr>Dash_Evo</vt:lpstr>
      <vt:lpstr>Dash_Comp</vt:lpstr>
      <vt:lpstr>INI</vt:lpstr>
      <vt:lpstr>DUV</vt:lpstr>
      <vt:lpstr>SUG</vt:lpstr>
      <vt:lpstr>LUZ</vt:lpstr>
      <vt:lpstr>Criterios</vt:lpstr>
      <vt:lpstr>empresas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rafaelv</cp:lastModifiedBy>
  <cp:lastPrinted>2017-08-09T23:03:49Z</cp:lastPrinted>
  <dcterms:created xsi:type="dcterms:W3CDTF">2017-07-25T18:13:49Z</dcterms:created>
  <dcterms:modified xsi:type="dcterms:W3CDTF">2018-11-21T15:55:45Z</dcterms:modified>
</cp:coreProperties>
</file>